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0" yWindow="0" windowWidth="28800" windowHeight="11445" tabRatio="830"/>
  </bookViews>
  <sheets>
    <sheet name="Бар." sheetId="52" r:id="rId1"/>
  </sheets>
  <definedNames>
    <definedName name="_xlnm._FilterDatabase" localSheetId="0" hidden="1">Бар.!$A$16:$P$147</definedName>
    <definedName name="_xlnm.Print_Titles" localSheetId="0">Бар.!$14:$16</definedName>
    <definedName name="_xlnm.Print_Area" localSheetId="0">Бар.!$A$1:$P$146</definedName>
  </definedNames>
  <calcPr calcId="124519"/>
</workbook>
</file>

<file path=xl/calcChain.xml><?xml version="1.0" encoding="utf-8"?>
<calcChain xmlns="http://schemas.openxmlformats.org/spreadsheetml/2006/main">
  <c r="F48" i="52"/>
  <c r="F36"/>
  <c r="F35"/>
  <c r="O132" l="1"/>
  <c r="O100"/>
  <c r="P23" l="1"/>
  <c r="M21" l="1"/>
  <c r="M22" s="1"/>
  <c r="L21"/>
  <c r="L22" s="1"/>
  <c r="K21"/>
  <c r="K22" s="1"/>
  <c r="H21"/>
  <c r="H22" s="1"/>
  <c r="F21"/>
  <c r="F22" s="1"/>
  <c r="D21"/>
  <c r="D22" s="1"/>
  <c r="C21"/>
  <c r="C24" s="1"/>
  <c r="C22" l="1"/>
  <c r="F31" l="1"/>
  <c r="I31" s="1"/>
  <c r="J31" s="1"/>
  <c r="O31" l="1"/>
  <c r="P31" s="1"/>
  <c r="I19" l="1"/>
  <c r="I21" s="1"/>
  <c r="J19" l="1"/>
  <c r="J21" l="1"/>
  <c r="J22" s="1"/>
  <c r="O19"/>
  <c r="O21" s="1"/>
  <c r="O22" s="1"/>
  <c r="N21"/>
  <c r="N22" s="1"/>
  <c r="P19" l="1"/>
  <c r="P21" s="1"/>
  <c r="P22" s="1"/>
  <c r="P24" s="1"/>
  <c r="K107" l="1"/>
  <c r="H72" l="1"/>
  <c r="H63"/>
  <c r="I118" l="1"/>
  <c r="F107"/>
  <c r="H55"/>
  <c r="F55"/>
  <c r="P137"/>
  <c r="O137"/>
  <c r="N137"/>
  <c r="M137"/>
  <c r="L137"/>
  <c r="K137"/>
  <c r="J137"/>
  <c r="I137"/>
  <c r="H137"/>
  <c r="F137"/>
  <c r="D137"/>
  <c r="C137"/>
  <c r="M133"/>
  <c r="D133"/>
  <c r="C133"/>
  <c r="F131"/>
  <c r="I126"/>
  <c r="J126" s="1"/>
  <c r="I120"/>
  <c r="J120" s="1"/>
  <c r="I119"/>
  <c r="J119" s="1"/>
  <c r="F133"/>
  <c r="M114"/>
  <c r="L114"/>
  <c r="D114"/>
  <c r="C114"/>
  <c r="I112"/>
  <c r="J112" s="1"/>
  <c r="I109"/>
  <c r="J109" s="1"/>
  <c r="L105"/>
  <c r="K105"/>
  <c r="C105"/>
  <c r="D99"/>
  <c r="M97"/>
  <c r="L97"/>
  <c r="K97"/>
  <c r="D97"/>
  <c r="C97"/>
  <c r="H97"/>
  <c r="F94"/>
  <c r="F97" s="1"/>
  <c r="P84"/>
  <c r="O84"/>
  <c r="N84"/>
  <c r="M84"/>
  <c r="L84"/>
  <c r="K84"/>
  <c r="J84"/>
  <c r="I84"/>
  <c r="H84"/>
  <c r="F84"/>
  <c r="D84"/>
  <c r="C84"/>
  <c r="M80"/>
  <c r="L80"/>
  <c r="K80"/>
  <c r="D80"/>
  <c r="C80"/>
  <c r="F72"/>
  <c r="H68"/>
  <c r="F68"/>
  <c r="F63"/>
  <c r="F60"/>
  <c r="H59"/>
  <c r="F59"/>
  <c r="M55"/>
  <c r="L55"/>
  <c r="K55"/>
  <c r="D55"/>
  <c r="C55"/>
  <c r="M45"/>
  <c r="L45"/>
  <c r="K45"/>
  <c r="D45"/>
  <c r="C45"/>
  <c r="I35"/>
  <c r="J35" s="1"/>
  <c r="O35" s="1"/>
  <c r="F45"/>
  <c r="H45"/>
  <c r="M32"/>
  <c r="L32"/>
  <c r="K32"/>
  <c r="C32"/>
  <c r="D30"/>
  <c r="M28"/>
  <c r="L28"/>
  <c r="K28"/>
  <c r="H28"/>
  <c r="D28"/>
  <c r="C28"/>
  <c r="F28"/>
  <c r="K16"/>
  <c r="L16" s="1"/>
  <c r="M16" s="1"/>
  <c r="N16" s="1"/>
  <c r="O16" s="1"/>
  <c r="F16"/>
  <c r="G16" s="1"/>
  <c r="H16" s="1"/>
  <c r="I16" s="1"/>
  <c r="B16"/>
  <c r="C16" s="1"/>
  <c r="D16" s="1"/>
  <c r="K109" l="1"/>
  <c r="I94"/>
  <c r="I97" s="1"/>
  <c r="I72"/>
  <c r="J72" s="1"/>
  <c r="I63"/>
  <c r="J63" s="1"/>
  <c r="I60"/>
  <c r="J60" s="1"/>
  <c r="J118"/>
  <c r="I111"/>
  <c r="J111" s="1"/>
  <c r="C138"/>
  <c r="I107"/>
  <c r="I48"/>
  <c r="K85"/>
  <c r="M85"/>
  <c r="L85"/>
  <c r="D105"/>
  <c r="D138" s="1"/>
  <c r="D32"/>
  <c r="D85" s="1"/>
  <c r="P35"/>
  <c r="P112"/>
  <c r="P120"/>
  <c r="H80"/>
  <c r="I59"/>
  <c r="J59" s="1"/>
  <c r="P119"/>
  <c r="I27"/>
  <c r="C85"/>
  <c r="C91" s="1"/>
  <c r="H32"/>
  <c r="H133"/>
  <c r="I116"/>
  <c r="P126"/>
  <c r="F114"/>
  <c r="F80"/>
  <c r="I131"/>
  <c r="J131" s="1"/>
  <c r="I30"/>
  <c r="I36"/>
  <c r="J36" s="1"/>
  <c r="I68"/>
  <c r="J68" s="1"/>
  <c r="F105"/>
  <c r="H114"/>
  <c r="I122"/>
  <c r="J122" s="1"/>
  <c r="I123"/>
  <c r="J123" s="1"/>
  <c r="I117"/>
  <c r="J117" s="1"/>
  <c r="I130"/>
  <c r="J130" s="1"/>
  <c r="I99"/>
  <c r="P111" l="1"/>
  <c r="J94"/>
  <c r="O94" s="1"/>
  <c r="O97" s="1"/>
  <c r="J45"/>
  <c r="O36"/>
  <c r="O45" s="1"/>
  <c r="P63"/>
  <c r="C144"/>
  <c r="C143"/>
  <c r="O12" s="1"/>
  <c r="P72"/>
  <c r="J48"/>
  <c r="O48" s="1"/>
  <c r="O55" s="1"/>
  <c r="J107"/>
  <c r="I101"/>
  <c r="I105" s="1"/>
  <c r="H105"/>
  <c r="H138" s="1"/>
  <c r="I55"/>
  <c r="H85"/>
  <c r="F138"/>
  <c r="J99"/>
  <c r="P117"/>
  <c r="I133"/>
  <c r="J116"/>
  <c r="P59"/>
  <c r="I114"/>
  <c r="J27"/>
  <c r="I28"/>
  <c r="P123"/>
  <c r="P68"/>
  <c r="I45"/>
  <c r="I80"/>
  <c r="P122"/>
  <c r="N45"/>
  <c r="N97"/>
  <c r="I32"/>
  <c r="J30"/>
  <c r="O30" s="1"/>
  <c r="O32" s="1"/>
  <c r="F32"/>
  <c r="F85" s="1"/>
  <c r="P109"/>
  <c r="N27" l="1"/>
  <c r="O27" s="1"/>
  <c r="O28" s="1"/>
  <c r="J97"/>
  <c r="O80"/>
  <c r="P60"/>
  <c r="P80" s="1"/>
  <c r="P94"/>
  <c r="P97" s="1"/>
  <c r="M99"/>
  <c r="M105" s="1"/>
  <c r="M138" s="1"/>
  <c r="O133"/>
  <c r="O114"/>
  <c r="P48"/>
  <c r="J101"/>
  <c r="O101" s="1"/>
  <c r="J55"/>
  <c r="P131"/>
  <c r="P130"/>
  <c r="L133"/>
  <c r="L138" s="1"/>
  <c r="I138"/>
  <c r="N55"/>
  <c r="P36"/>
  <c r="J80"/>
  <c r="N80"/>
  <c r="J32"/>
  <c r="N32"/>
  <c r="I85"/>
  <c r="J133"/>
  <c r="J28"/>
  <c r="N28"/>
  <c r="J114"/>
  <c r="P107" l="1"/>
  <c r="O99"/>
  <c r="O105" s="1"/>
  <c r="O138" s="1"/>
  <c r="O85"/>
  <c r="P45"/>
  <c r="N133"/>
  <c r="J105"/>
  <c r="J138" s="1"/>
  <c r="P118"/>
  <c r="P55"/>
  <c r="P101"/>
  <c r="N105"/>
  <c r="P30"/>
  <c r="N85"/>
  <c r="P32"/>
  <c r="K133"/>
  <c r="K114"/>
  <c r="P116"/>
  <c r="P27"/>
  <c r="J85"/>
  <c r="P99" l="1"/>
  <c r="P105" s="1"/>
  <c r="N114"/>
  <c r="N138" s="1"/>
  <c r="P28"/>
  <c r="K138"/>
  <c r="P133"/>
  <c r="P114" l="1"/>
  <c r="P138" s="1"/>
  <c r="P139" s="1"/>
  <c r="P85"/>
  <c r="P86" l="1"/>
  <c r="P144"/>
</calcChain>
</file>

<file path=xl/sharedStrings.xml><?xml version="1.0" encoding="utf-8"?>
<sst xmlns="http://schemas.openxmlformats.org/spreadsheetml/2006/main" count="160" uniqueCount="131">
  <si>
    <t>СОГЛАСОВАНО:</t>
  </si>
  <si>
    <t>Форма по ОКУД</t>
  </si>
  <si>
    <t>по ОКПО</t>
  </si>
  <si>
    <t>Номер документа</t>
  </si>
  <si>
    <t>дата составления</t>
  </si>
  <si>
    <t>УТВЕРЖДАЮ:</t>
  </si>
  <si>
    <t>№ п/п</t>
  </si>
  <si>
    <t>Наименование должностей</t>
  </si>
  <si>
    <t>К-во шт. ед.</t>
  </si>
  <si>
    <t>Базовый  фонд оплаты труда  руб.</t>
  </si>
  <si>
    <t>Руководители структурных подразделений</t>
  </si>
  <si>
    <t>Заведующий хозяйством</t>
  </si>
  <si>
    <t>Итого:</t>
  </si>
  <si>
    <t>Главный бухгалтер</t>
  </si>
  <si>
    <t>Работники пищеблока (столовой, кухни)</t>
  </si>
  <si>
    <t xml:space="preserve">     ШТАТНОЕ  РАСПИСАНИЕ</t>
  </si>
  <si>
    <t>Административно-управленческий  персонал</t>
  </si>
  <si>
    <t>Педагогический  персонал</t>
  </si>
  <si>
    <t xml:space="preserve"> Должностной  оклад, руб.</t>
  </si>
  <si>
    <t>ОБЛАСТНОЙ БЮДЖЕТ</t>
  </si>
  <si>
    <t xml:space="preserve"> Руководитель организации</t>
  </si>
  <si>
    <t>МЕСТНЫЙ БЮДЖЕТ</t>
  </si>
  <si>
    <t>Работники по содержанию зданий и помещений</t>
  </si>
  <si>
    <t>Итого местный бюджет в месяц, руб.</t>
  </si>
  <si>
    <t>Итого областной бюджет в месяц, руб.</t>
  </si>
  <si>
    <t>Делопроизводитель</t>
  </si>
  <si>
    <t>Специалист по охране труда</t>
  </si>
  <si>
    <t>Помощник воспитателя</t>
  </si>
  <si>
    <t>Учитель-логопед</t>
  </si>
  <si>
    <t>Учитель-дефектолог</t>
  </si>
  <si>
    <t>Педагог-психолог</t>
  </si>
  <si>
    <t>Социальный педагог</t>
  </si>
  <si>
    <t>Педагог дополнительного образования</t>
  </si>
  <si>
    <t>Бухгалтер</t>
  </si>
  <si>
    <t>Шеф-повар</t>
  </si>
  <si>
    <t>Заведующий столовой</t>
  </si>
  <si>
    <t>Кухонный рабочий</t>
  </si>
  <si>
    <t>Мойщик посуды</t>
  </si>
  <si>
    <t>Калькулятор</t>
  </si>
  <si>
    <t>Кастелянша</t>
  </si>
  <si>
    <t>Кладовщик</t>
  </si>
  <si>
    <t>Оператор стиральных машин</t>
  </si>
  <si>
    <t>Рабочий по комплексному обслуживанию и ремонту зданий</t>
  </si>
  <si>
    <t>Плотник</t>
  </si>
  <si>
    <t>Уборщик служебных помещений</t>
  </si>
  <si>
    <t>Сторож</t>
  </si>
  <si>
    <t>Вахтер</t>
  </si>
  <si>
    <t>единиц</t>
  </si>
  <si>
    <t xml:space="preserve">Квалификационная категория   </t>
  </si>
  <si>
    <t>%</t>
  </si>
  <si>
    <t>руб</t>
  </si>
  <si>
    <t>За работу в сельской местности</t>
  </si>
  <si>
    <t>Директор</t>
  </si>
  <si>
    <t xml:space="preserve">      ________________  К.В.Горобец</t>
  </si>
  <si>
    <t>Группа по оплате труда руководителя</t>
  </si>
  <si>
    <t>Заместитель директора</t>
  </si>
  <si>
    <t>Специалист по кадрам</t>
  </si>
  <si>
    <t>Лаборант</t>
  </si>
  <si>
    <t>Библиотекарь</t>
  </si>
  <si>
    <t>Педагог-организатор</t>
  </si>
  <si>
    <t>Педагог-библиотекать</t>
  </si>
  <si>
    <t xml:space="preserve">Учитель </t>
  </si>
  <si>
    <t>Медицинский персонал</t>
  </si>
  <si>
    <t>Медицинская сестра</t>
  </si>
  <si>
    <t>Инженер</t>
  </si>
  <si>
    <t>Гардеробщик</t>
  </si>
  <si>
    <t>Слесарь-сантехник</t>
  </si>
  <si>
    <t>Механик</t>
  </si>
  <si>
    <r>
      <t xml:space="preserve"> </t>
    </r>
    <r>
      <rPr>
        <u/>
        <sz val="11"/>
        <rFont val="Times New Roman"/>
        <family val="1"/>
        <charset val="204"/>
      </rPr>
      <t>Штат в количестве</t>
    </r>
  </si>
  <si>
    <t>Всего в месяц (9+10+11+12+13+14)  руб.</t>
  </si>
  <si>
    <t>Инженер-энергетик</t>
  </si>
  <si>
    <t>Слесарь-электрик</t>
  </si>
  <si>
    <t>Воспитатель</t>
  </si>
  <si>
    <t>Младший воспитатель</t>
  </si>
  <si>
    <t>Музыкальный руководитель</t>
  </si>
  <si>
    <t>Инструктор по физической культуре</t>
  </si>
  <si>
    <t>Проверил:</t>
  </si>
  <si>
    <t>Уборщик территории</t>
  </si>
  <si>
    <t>Инженер-программист</t>
  </si>
  <si>
    <t>Унифицированная форма № Т-3, утверждена Постановлением Госкомитета России от 05.01.2004 № 1</t>
  </si>
  <si>
    <t>Секретарь руководителя</t>
  </si>
  <si>
    <t>Повар 4-5 разряда</t>
  </si>
  <si>
    <t>муниципальное автономное общеобразовательное учреждение "Барабинская средняя общеобразовательная школа"</t>
  </si>
  <si>
    <t>Приказом организации    от                            №</t>
  </si>
  <si>
    <t>Директор__________________________И.В. Коньшина</t>
  </si>
  <si>
    <t>Тьютер</t>
  </si>
  <si>
    <t xml:space="preserve">Секретарь </t>
  </si>
  <si>
    <t>Диспетчер образовательного учреждения</t>
  </si>
  <si>
    <t>Техник -лаборант</t>
  </si>
  <si>
    <t>Техник-лаборант</t>
  </si>
  <si>
    <t>Водитель автомобиля</t>
  </si>
  <si>
    <t>Водитель автобуса</t>
  </si>
  <si>
    <t>Педагогический персонал</t>
  </si>
  <si>
    <t>Советник директора по воспитанию и взаимодействию с детскими общественными объединениями</t>
  </si>
  <si>
    <t>Секретарь учебной части</t>
  </si>
  <si>
    <t>Системный администратор</t>
  </si>
  <si>
    <t>ФЕДЕРАЛЬНЫЙ БЮДЖЕТ</t>
  </si>
  <si>
    <t>Итого федеральный бюджет в месяц, руб.</t>
  </si>
  <si>
    <t xml:space="preserve"> ________________  О.П.Нейфельд</t>
  </si>
  <si>
    <t>Инженер-электроник</t>
  </si>
  <si>
    <t>И.В. Муравьева</t>
  </si>
  <si>
    <t>Заведующий библиотекой</t>
  </si>
  <si>
    <t>Замещение на период отпусков, руб.</t>
  </si>
  <si>
    <t>Премиальный фонд по итогам года, руб.</t>
  </si>
  <si>
    <t>Заведующий медпунктом - фельдшер</t>
  </si>
  <si>
    <t>Главный бухгалтер                                           Е.В. Бахарева</t>
  </si>
  <si>
    <t>Повар 1,2,3 разрядов</t>
  </si>
  <si>
    <t>Итого областной бюджет в год, руб.</t>
  </si>
  <si>
    <t>Преподаватель-организатор ОБЗР</t>
  </si>
  <si>
    <t xml:space="preserve"> Директор МКУ УО МО БОГДАНОВИЧ</t>
  </si>
  <si>
    <t>Глава МО Богданович</t>
  </si>
  <si>
    <t>Компенсационные выплаты (за вредные условия труда), руб.</t>
  </si>
  <si>
    <t>Компенсационные выплаты (за ночные и  праздничные), руб.</t>
  </si>
  <si>
    <t xml:space="preserve">      Надбавки, руб.</t>
  </si>
  <si>
    <t>Компенсационные выплаты (за дополнительные виды работ), руб.</t>
  </si>
  <si>
    <t>Стимулирующие и иные выплаты,  руб.</t>
  </si>
  <si>
    <t>Уральский коэффициент (15%), руб.</t>
  </si>
  <si>
    <t>Электромонтер по ремонту и обслуживанию электрооборудования</t>
  </si>
  <si>
    <t>Руководитель структурного подразделения "Точка Роста"</t>
  </si>
  <si>
    <t>Заместители руководителя и руководители структурных поразделений</t>
  </si>
  <si>
    <t>Работники культуры, искусства и кинематографии и учебно-вспомогательный персонал</t>
  </si>
  <si>
    <t>на период     с  01  января   2026 г.  по  31 декабря    2026  г.</t>
  </si>
  <si>
    <t>Вводится в действие с 01.01.2026 г.</t>
  </si>
  <si>
    <t>Итого федеральный бюджет на 2026 год, руб.</t>
  </si>
  <si>
    <t>Итого ФОТ на 12 месяцев 2026 года, руб.</t>
  </si>
  <si>
    <t>Премиальный фонд по итогам года</t>
  </si>
  <si>
    <t>Всего местный бюджет на 2026 год</t>
  </si>
  <si>
    <t>Итого по учреждению на 2026 год, руб.</t>
  </si>
  <si>
    <t>Итого областной бюджет на 2026 год, руб.</t>
  </si>
  <si>
    <t>Дополнительный объем средств на индексацию , руб.</t>
  </si>
  <si>
    <t>Дополнительный объем средств на индексацию, руб.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</si>
</sst>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35"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3" tint="-0.24997711111789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Arial"/>
      <family val="2"/>
    </font>
    <font>
      <b/>
      <sz val="10"/>
      <color rgb="FF000000"/>
      <name val="Arial CYR"/>
      <family val="2"/>
    </font>
    <font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3" tint="-0.249977111117893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3" tint="-0.249977111117893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u/>
      <sz val="1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1" fillId="0" borderId="38">
      <alignment horizontal="center" vertical="center" wrapText="1"/>
    </xf>
    <xf numFmtId="0" fontId="12" fillId="0" borderId="38">
      <alignment vertical="top" wrapText="1"/>
    </xf>
    <xf numFmtId="4" fontId="30" fillId="0" borderId="38">
      <alignment horizontal="right" vertical="top" shrinkToFit="1"/>
    </xf>
    <xf numFmtId="0" fontId="33" fillId="0" borderId="0"/>
    <xf numFmtId="0" fontId="34" fillId="0" borderId="0"/>
  </cellStyleXfs>
  <cellXfs count="231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/>
    <xf numFmtId="0" fontId="6" fillId="0" borderId="0" xfId="0" applyFont="1" applyBorder="1" applyAlignment="1">
      <alignment wrapText="1" shrinkToFit="1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4" fontId="14" fillId="3" borderId="22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left" vertical="center"/>
    </xf>
    <xf numFmtId="4" fontId="4" fillId="2" borderId="20" xfId="0" applyNumberFormat="1" applyFont="1" applyFill="1" applyBorder="1" applyAlignment="1">
      <alignment horizontal="left" vertical="center"/>
    </xf>
    <xf numFmtId="4" fontId="14" fillId="3" borderId="23" xfId="0" applyNumberFormat="1" applyFont="1" applyFill="1" applyBorder="1" applyAlignment="1">
      <alignment horizontal="center" vertical="center" shrinkToFit="1"/>
    </xf>
    <xf numFmtId="4" fontId="4" fillId="2" borderId="25" xfId="0" applyNumberFormat="1" applyFont="1" applyFill="1" applyBorder="1" applyAlignment="1">
      <alignment horizontal="left" vertical="center"/>
    </xf>
    <xf numFmtId="0" fontId="21" fillId="0" borderId="0" xfId="0" applyFont="1"/>
    <xf numFmtId="4" fontId="3" fillId="2" borderId="19" xfId="0" applyNumberFormat="1" applyFont="1" applyFill="1" applyBorder="1" applyAlignment="1">
      <alignment horizontal="center" shrinkToFit="1"/>
    </xf>
    <xf numFmtId="4" fontId="3" fillId="2" borderId="19" xfId="0" applyNumberFormat="1" applyFont="1" applyFill="1" applyBorder="1" applyAlignment="1">
      <alignment horizontal="center" vertical="center" shrinkToFit="1"/>
    </xf>
    <xf numFmtId="4" fontId="5" fillId="2" borderId="29" xfId="0" applyNumberFormat="1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3" fontId="3" fillId="2" borderId="16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left" vertical="center"/>
    </xf>
    <xf numFmtId="4" fontId="3" fillId="2" borderId="20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center"/>
    </xf>
    <xf numFmtId="4" fontId="5" fillId="2" borderId="31" xfId="0" applyNumberFormat="1" applyFont="1" applyFill="1" applyBorder="1" applyAlignment="1">
      <alignment horizontal="center" vertical="center" shrinkToFit="1"/>
    </xf>
    <xf numFmtId="4" fontId="5" fillId="3" borderId="22" xfId="0" applyNumberFormat="1" applyFont="1" applyFill="1" applyBorder="1" applyAlignment="1">
      <alignment horizontal="center" shrinkToFit="1"/>
    </xf>
    <xf numFmtId="4" fontId="5" fillId="3" borderId="23" xfId="0" applyNumberFormat="1" applyFont="1" applyFill="1" applyBorder="1" applyAlignment="1">
      <alignment horizontal="center" shrinkToFit="1"/>
    </xf>
    <xf numFmtId="4" fontId="5" fillId="3" borderId="23" xfId="0" applyNumberFormat="1" applyFont="1" applyFill="1" applyBorder="1" applyAlignment="1">
      <alignment horizontal="center" vertical="center" shrinkToFit="1"/>
    </xf>
    <xf numFmtId="4" fontId="3" fillId="2" borderId="30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/>
    </xf>
    <xf numFmtId="4" fontId="3" fillId="2" borderId="20" xfId="0" applyNumberFormat="1" applyFont="1" applyFill="1" applyBorder="1" applyAlignment="1">
      <alignment horizontal="center" vertical="center"/>
    </xf>
    <xf numFmtId="4" fontId="5" fillId="2" borderId="37" xfId="0" applyNumberFormat="1" applyFont="1" applyFill="1" applyBorder="1" applyAlignment="1">
      <alignment horizontal="center" vertical="center" shrinkToFit="1"/>
    </xf>
    <xf numFmtId="0" fontId="3" fillId="0" borderId="0" xfId="0" applyFont="1"/>
    <xf numFmtId="0" fontId="27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" fontId="22" fillId="2" borderId="20" xfId="0" applyNumberFormat="1" applyFont="1" applyFill="1" applyBorder="1" applyAlignment="1">
      <alignment wrapText="1" shrinkToFit="1"/>
    </xf>
    <xf numFmtId="0" fontId="4" fillId="0" borderId="0" xfId="0" applyFont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/>
    </xf>
    <xf numFmtId="4" fontId="5" fillId="0" borderId="29" xfId="0" applyNumberFormat="1" applyFont="1" applyFill="1" applyBorder="1" applyAlignment="1">
      <alignment horizontal="center" vertical="center" shrinkToFit="1"/>
    </xf>
    <xf numFmtId="4" fontId="5" fillId="3" borderId="45" xfId="0" applyNumberFormat="1" applyFont="1" applyFill="1" applyBorder="1" applyAlignment="1">
      <alignment horizontal="center" shrinkToFi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4" fontId="29" fillId="3" borderId="0" xfId="0" applyNumberFormat="1" applyFont="1" applyFill="1" applyAlignment="1">
      <alignment horizontal="center" vertical="center"/>
    </xf>
    <xf numFmtId="4" fontId="5" fillId="3" borderId="32" xfId="0" applyNumberFormat="1" applyFont="1" applyFill="1" applyBorder="1" applyAlignment="1">
      <alignment horizontal="center" shrinkToFit="1"/>
    </xf>
    <xf numFmtId="4" fontId="3" fillId="2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/>
    <xf numFmtId="4" fontId="3" fillId="2" borderId="34" xfId="0" applyNumberFormat="1" applyFont="1" applyFill="1" applyBorder="1" applyAlignment="1">
      <alignment horizontal="center" vertical="center"/>
    </xf>
    <xf numFmtId="4" fontId="3" fillId="2" borderId="19" xfId="0" applyNumberFormat="1" applyFont="1" applyFill="1" applyBorder="1" applyAlignment="1">
      <alignment horizontal="left" vertical="center"/>
    </xf>
    <xf numFmtId="4" fontId="3" fillId="2" borderId="19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shrinkToFi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14" fillId="0" borderId="0" xfId="0" applyFont="1" applyAlignment="1"/>
    <xf numFmtId="0" fontId="4" fillId="0" borderId="0" xfId="0" applyFont="1" applyAlignment="1"/>
    <xf numFmtId="4" fontId="3" fillId="0" borderId="20" xfId="0" applyNumberFormat="1" applyFont="1" applyFill="1" applyBorder="1" applyAlignment="1">
      <alignment horizontal="left" vertical="center"/>
    </xf>
    <xf numFmtId="0" fontId="2" fillId="0" borderId="0" xfId="0" applyFont="1" applyBorder="1"/>
    <xf numFmtId="4" fontId="5" fillId="3" borderId="30" xfId="0" applyNumberFormat="1" applyFont="1" applyFill="1" applyBorder="1" applyAlignment="1">
      <alignment horizontal="center" shrinkToFit="1"/>
    </xf>
    <xf numFmtId="4" fontId="5" fillId="3" borderId="34" xfId="0" applyNumberFormat="1" applyFont="1" applyFill="1" applyBorder="1" applyAlignment="1">
      <alignment horizontal="center" shrinkToFit="1"/>
    </xf>
    <xf numFmtId="0" fontId="3" fillId="3" borderId="40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4" fontId="5" fillId="3" borderId="31" xfId="0" applyNumberFormat="1" applyFont="1" applyFill="1" applyBorder="1" applyAlignment="1">
      <alignment horizontal="center" shrinkToFit="1"/>
    </xf>
    <xf numFmtId="0" fontId="3" fillId="2" borderId="43" xfId="0" applyFont="1" applyFill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 shrinkToFit="1"/>
    </xf>
    <xf numFmtId="4" fontId="5" fillId="3" borderId="22" xfId="0" applyNumberFormat="1" applyFont="1" applyFill="1" applyBorder="1" applyAlignment="1">
      <alignment horizontal="center" wrapText="1"/>
    </xf>
    <xf numFmtId="0" fontId="3" fillId="5" borderId="40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left" wrapText="1"/>
    </xf>
    <xf numFmtId="4" fontId="5" fillId="5" borderId="22" xfId="0" applyNumberFormat="1" applyFont="1" applyFill="1" applyBorder="1" applyAlignment="1">
      <alignment horizontal="center" shrinkToFit="1"/>
    </xf>
    <xf numFmtId="4" fontId="5" fillId="5" borderId="23" xfId="0" applyNumberFormat="1" applyFont="1" applyFill="1" applyBorder="1" applyAlignment="1">
      <alignment horizontal="center" shrinkToFit="1"/>
    </xf>
    <xf numFmtId="4" fontId="5" fillId="5" borderId="23" xfId="0" applyNumberFormat="1" applyFont="1" applyFill="1" applyBorder="1" applyAlignment="1">
      <alignment horizontal="center" vertical="center" shrinkToFit="1"/>
    </xf>
    <xf numFmtId="3" fontId="3" fillId="2" borderId="18" xfId="0" applyNumberFormat="1" applyFont="1" applyFill="1" applyBorder="1" applyAlignment="1">
      <alignment horizontal="center" vertical="center"/>
    </xf>
    <xf numFmtId="4" fontId="5" fillId="3" borderId="37" xfId="0" applyNumberFormat="1" applyFont="1" applyFill="1" applyBorder="1" applyAlignment="1">
      <alignment horizontal="center" shrinkToFit="1"/>
    </xf>
    <xf numFmtId="4" fontId="5" fillId="3" borderId="8" xfId="0" applyNumberFormat="1" applyFont="1" applyFill="1" applyBorder="1" applyAlignment="1">
      <alignment horizontal="center" shrinkToFit="1"/>
    </xf>
    <xf numFmtId="4" fontId="5" fillId="5" borderId="22" xfId="0" applyNumberFormat="1" applyFont="1" applyFill="1" applyBorder="1" applyAlignment="1">
      <alignment horizontal="center" wrapText="1"/>
    </xf>
    <xf numFmtId="4" fontId="5" fillId="5" borderId="23" xfId="0" applyNumberFormat="1" applyFont="1" applyFill="1" applyBorder="1" applyAlignment="1">
      <alignment horizontal="center" wrapText="1"/>
    </xf>
    <xf numFmtId="0" fontId="5" fillId="5" borderId="22" xfId="0" applyFont="1" applyFill="1" applyBorder="1" applyAlignment="1">
      <alignment horizontal="left" vertical="center" wrapText="1"/>
    </xf>
    <xf numFmtId="0" fontId="24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4" fontId="3" fillId="2" borderId="19" xfId="0" applyNumberFormat="1" applyFont="1" applyFill="1" applyBorder="1" applyAlignment="1">
      <alignment horizontal="left" vertical="center" wrapText="1" shrinkToFit="1"/>
    </xf>
    <xf numFmtId="4" fontId="3" fillId="2" borderId="19" xfId="0" applyNumberFormat="1" applyFont="1" applyFill="1" applyBorder="1" applyAlignment="1">
      <alignment horizontal="center" vertical="center" wrapText="1"/>
    </xf>
    <xf numFmtId="10" fontId="3" fillId="0" borderId="19" xfId="0" applyNumberFormat="1" applyFont="1" applyFill="1" applyBorder="1" applyAlignment="1">
      <alignment horizontal="center" vertical="center" shrinkToFit="1"/>
    </xf>
    <xf numFmtId="4" fontId="3" fillId="2" borderId="34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10" fontId="3" fillId="2" borderId="19" xfId="0" applyNumberFormat="1" applyFont="1" applyFill="1" applyBorder="1" applyAlignment="1">
      <alignment horizontal="center" vertical="center" shrinkToFit="1"/>
    </xf>
    <xf numFmtId="4" fontId="14" fillId="3" borderId="22" xfId="0" applyNumberFormat="1" applyFont="1" applyFill="1" applyBorder="1" applyAlignment="1">
      <alignment horizontal="center" vertical="center" shrinkToFit="1"/>
    </xf>
    <xf numFmtId="4" fontId="22" fillId="2" borderId="20" xfId="0" applyNumberFormat="1" applyFont="1" applyFill="1" applyBorder="1" applyAlignment="1">
      <alignment horizontal="left" vertical="center" wrapText="1" shrinkToFit="1"/>
    </xf>
    <xf numFmtId="10" fontId="3" fillId="2" borderId="1" xfId="0" applyNumberFormat="1" applyFont="1" applyFill="1" applyBorder="1" applyAlignment="1">
      <alignment horizontal="center" vertical="center" shrinkToFit="1"/>
    </xf>
    <xf numFmtId="4" fontId="3" fillId="2" borderId="20" xfId="0" applyNumberFormat="1" applyFont="1" applyFill="1" applyBorder="1" applyAlignment="1">
      <alignment horizontal="center" vertical="center" shrinkToFit="1"/>
    </xf>
    <xf numFmtId="4" fontId="22" fillId="2" borderId="1" xfId="0" applyNumberFormat="1" applyFont="1" applyFill="1" applyBorder="1" applyAlignment="1">
      <alignment horizontal="left" vertical="center" wrapText="1" shrinkToFit="1"/>
    </xf>
    <xf numFmtId="10" fontId="3" fillId="2" borderId="34" xfId="0" applyNumberFormat="1" applyFont="1" applyFill="1" applyBorder="1" applyAlignment="1">
      <alignment horizontal="center" vertical="center" shrinkToFit="1"/>
    </xf>
    <xf numFmtId="4" fontId="3" fillId="2" borderId="34" xfId="0" applyNumberFormat="1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/>
    </xf>
    <xf numFmtId="4" fontId="17" fillId="3" borderId="22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left" vertical="center" wrapText="1" shrinkToFit="1"/>
    </xf>
    <xf numFmtId="164" fontId="3" fillId="2" borderId="19" xfId="0" applyNumberFormat="1" applyFont="1" applyFill="1" applyBorder="1" applyAlignment="1">
      <alignment horizontal="center" vertical="center" shrinkToFit="1"/>
    </xf>
    <xf numFmtId="4" fontId="22" fillId="0" borderId="1" xfId="0" applyNumberFormat="1" applyFont="1" applyFill="1" applyBorder="1" applyAlignment="1">
      <alignment horizontal="left" vertical="center" wrapText="1" shrinkToFit="1"/>
    </xf>
    <xf numFmtId="0" fontId="14" fillId="3" borderId="3" xfId="0" applyFont="1" applyFill="1" applyBorder="1" applyAlignment="1">
      <alignment horizontal="center" vertical="center"/>
    </xf>
    <xf numFmtId="4" fontId="14" fillId="3" borderId="23" xfId="0" applyNumberFormat="1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4" fontId="23" fillId="2" borderId="50" xfId="0" applyNumberFormat="1" applyFont="1" applyFill="1" applyBorder="1" applyAlignment="1">
      <alignment horizontal="left" vertical="center" wrapText="1" shrinkToFit="1"/>
    </xf>
    <xf numFmtId="4" fontId="23" fillId="2" borderId="46" xfId="0" applyNumberFormat="1" applyFont="1" applyFill="1" applyBorder="1" applyAlignment="1">
      <alignment horizontal="left" vertical="center" wrapText="1" shrinkToFit="1"/>
    </xf>
    <xf numFmtId="4" fontId="23" fillId="0" borderId="46" xfId="0" applyNumberFormat="1" applyFont="1" applyFill="1" applyBorder="1" applyAlignment="1">
      <alignment horizontal="left" vertical="center" wrapText="1" shrinkToFit="1"/>
    </xf>
    <xf numFmtId="164" fontId="3" fillId="2" borderId="1" xfId="0" applyNumberFormat="1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/>
    </xf>
    <xf numFmtId="4" fontId="24" fillId="3" borderId="22" xfId="0" applyNumberFormat="1" applyFont="1" applyFill="1" applyBorder="1" applyAlignment="1">
      <alignment horizontal="center" vertical="center"/>
    </xf>
    <xf numFmtId="4" fontId="5" fillId="3" borderId="22" xfId="0" applyNumberFormat="1" applyFont="1" applyFill="1" applyBorder="1" applyAlignment="1">
      <alignment horizontal="center" vertical="center" shrinkToFit="1"/>
    </xf>
    <xf numFmtId="4" fontId="23" fillId="2" borderId="1" xfId="0" applyNumberFormat="1" applyFont="1" applyFill="1" applyBorder="1" applyAlignment="1">
      <alignment horizontal="left" vertical="center" wrapText="1" shrinkToFit="1"/>
    </xf>
    <xf numFmtId="4" fontId="5" fillId="5" borderId="22" xfId="0" applyNumberFormat="1" applyFont="1" applyFill="1" applyBorder="1" applyAlignment="1">
      <alignment horizontal="center" vertical="center" shrinkToFit="1"/>
    </xf>
    <xf numFmtId="4" fontId="23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4" fontId="19" fillId="2" borderId="1" xfId="0" applyNumberFormat="1" applyFont="1" applyFill="1" applyBorder="1" applyAlignment="1">
      <alignment horizontal="left" vertical="center" wrapText="1" shrinkToFit="1"/>
    </xf>
    <xf numFmtId="10" fontId="3" fillId="2" borderId="20" xfId="0" applyNumberFormat="1" applyFont="1" applyFill="1" applyBorder="1" applyAlignment="1">
      <alignment horizontal="center" vertical="center" shrinkToFit="1"/>
    </xf>
    <xf numFmtId="4" fontId="3" fillId="0" borderId="34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31" fillId="0" borderId="0" xfId="0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4" fontId="5" fillId="2" borderId="42" xfId="0" applyNumberFormat="1" applyFont="1" applyFill="1" applyBorder="1" applyAlignment="1">
      <alignment horizontal="center" vertical="center" shrinkToFit="1"/>
    </xf>
    <xf numFmtId="0" fontId="14" fillId="2" borderId="52" xfId="0" applyFont="1" applyFill="1" applyBorder="1" applyAlignment="1">
      <alignment horizontal="center" vertical="center"/>
    </xf>
    <xf numFmtId="4" fontId="4" fillId="2" borderId="30" xfId="0" applyNumberFormat="1" applyFont="1" applyFill="1" applyBorder="1" applyAlignment="1">
      <alignment horizontal="center" vertical="center"/>
    </xf>
    <xf numFmtId="4" fontId="3" fillId="0" borderId="30" xfId="0" applyNumberFormat="1" applyFont="1" applyFill="1" applyBorder="1" applyAlignment="1">
      <alignment horizontal="center" vertical="center"/>
    </xf>
    <xf numFmtId="10" fontId="3" fillId="2" borderId="30" xfId="0" applyNumberFormat="1" applyFont="1" applyFill="1" applyBorder="1" applyAlignment="1">
      <alignment horizontal="center" vertical="center" shrinkToFit="1"/>
    </xf>
    <xf numFmtId="164" fontId="3" fillId="2" borderId="30" xfId="0" applyNumberFormat="1" applyFont="1" applyFill="1" applyBorder="1" applyAlignment="1">
      <alignment horizontal="center" vertical="center" shrinkToFit="1"/>
    </xf>
    <xf numFmtId="4" fontId="3" fillId="2" borderId="30" xfId="0" applyNumberFormat="1" applyFont="1" applyFill="1" applyBorder="1" applyAlignment="1">
      <alignment horizontal="center" vertical="center" shrinkToFit="1"/>
    </xf>
    <xf numFmtId="0" fontId="14" fillId="3" borderId="40" xfId="0" applyFont="1" applyFill="1" applyBorder="1" applyAlignment="1">
      <alignment horizontal="center" vertical="center"/>
    </xf>
    <xf numFmtId="4" fontId="4" fillId="0" borderId="20" xfId="0" applyNumberFormat="1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/>
    </xf>
    <xf numFmtId="4" fontId="3" fillId="0" borderId="34" xfId="0" applyNumberFormat="1" applyFont="1" applyFill="1" applyBorder="1" applyAlignment="1">
      <alignment horizontal="center" wrapText="1"/>
    </xf>
    <xf numFmtId="4" fontId="3" fillId="2" borderId="34" xfId="0" applyNumberFormat="1" applyFont="1" applyFill="1" applyBorder="1" applyAlignment="1">
      <alignment horizontal="left" vertical="center" wrapText="1" shrinkToFit="1"/>
    </xf>
    <xf numFmtId="10" fontId="3" fillId="0" borderId="34" xfId="0" applyNumberFormat="1" applyFont="1" applyFill="1" applyBorder="1" applyAlignment="1">
      <alignment horizontal="center" vertical="center" shrinkToFit="1"/>
    </xf>
    <xf numFmtId="4" fontId="3" fillId="0" borderId="34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shrinkToFit="1"/>
    </xf>
    <xf numFmtId="4" fontId="3" fillId="0" borderId="29" xfId="0" applyNumberFormat="1" applyFont="1" applyFill="1" applyBorder="1" applyAlignment="1">
      <alignment horizontal="center" shrinkToFit="1"/>
    </xf>
    <xf numFmtId="0" fontId="3" fillId="2" borderId="39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6" fillId="2" borderId="20" xfId="0" applyFont="1" applyFill="1" applyBorder="1" applyAlignment="1">
      <alignment horizontal="center" vertical="center" wrapText="1"/>
    </xf>
    <xf numFmtId="4" fontId="3" fillId="2" borderId="19" xfId="0" applyNumberFormat="1" applyFont="1" applyFill="1" applyBorder="1" applyAlignment="1">
      <alignment horizontal="center" wrapText="1"/>
    </xf>
    <xf numFmtId="0" fontId="24" fillId="0" borderId="53" xfId="0" applyFont="1" applyBorder="1" applyAlignment="1">
      <alignment horizontal="left"/>
    </xf>
    <xf numFmtId="0" fontId="1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9" fillId="2" borderId="16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4" fontId="18" fillId="2" borderId="3" xfId="0" applyNumberFormat="1" applyFont="1" applyFill="1" applyBorder="1" applyAlignment="1">
      <alignment horizontal="center" vertical="center"/>
    </xf>
    <xf numFmtId="4" fontId="18" fillId="2" borderId="4" xfId="0" applyNumberFormat="1" applyFont="1" applyFill="1" applyBorder="1" applyAlignment="1">
      <alignment horizontal="center" vertical="center"/>
    </xf>
    <xf numFmtId="4" fontId="18" fillId="2" borderId="5" xfId="0" applyNumberFormat="1" applyFont="1" applyFill="1" applyBorder="1" applyAlignment="1">
      <alignment horizontal="center" vertical="center"/>
    </xf>
    <xf numFmtId="0" fontId="18" fillId="2" borderId="44" xfId="0" applyFont="1" applyFill="1" applyBorder="1" applyAlignment="1">
      <alignment horizontal="center" vertical="center"/>
    </xf>
    <xf numFmtId="0" fontId="18" fillId="2" borderId="47" xfId="0" applyFont="1" applyFill="1" applyBorder="1" applyAlignment="1">
      <alignment horizontal="center" vertical="center"/>
    </xf>
    <xf numFmtId="0" fontId="18" fillId="2" borderId="4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4" fontId="24" fillId="3" borderId="3" xfId="0" applyNumberFormat="1" applyFont="1" applyFill="1" applyBorder="1" applyAlignment="1">
      <alignment horizontal="center" vertical="center"/>
    </xf>
    <xf numFmtId="4" fontId="24" fillId="3" borderId="2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4" fontId="25" fillId="2" borderId="14" xfId="0" applyNumberFormat="1" applyFont="1" applyFill="1" applyBorder="1" applyAlignment="1">
      <alignment horizontal="center" vertical="center"/>
    </xf>
    <xf numFmtId="4" fontId="25" fillId="2" borderId="15" xfId="0" applyNumberFormat="1" applyFont="1" applyFill="1" applyBorder="1" applyAlignment="1">
      <alignment horizontal="center" vertical="center"/>
    </xf>
    <xf numFmtId="4" fontId="25" fillId="2" borderId="28" xfId="0" applyNumberFormat="1" applyFont="1" applyFill="1" applyBorder="1" applyAlignment="1">
      <alignment horizontal="center" vertical="center"/>
    </xf>
    <xf numFmtId="4" fontId="5" fillId="5" borderId="3" xfId="0" applyNumberFormat="1" applyFont="1" applyFill="1" applyBorder="1" applyAlignment="1">
      <alignment horizontal="left" vertical="center" wrapText="1"/>
    </xf>
    <xf numFmtId="4" fontId="5" fillId="5" borderId="21" xfId="0" applyNumberFormat="1" applyFont="1" applyFill="1" applyBorder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left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left" vertical="center"/>
    </xf>
    <xf numFmtId="4" fontId="14" fillId="5" borderId="21" xfId="0" applyNumberFormat="1" applyFont="1" applyFill="1" applyBorder="1" applyAlignment="1">
      <alignment horizontal="left" vertical="center"/>
    </xf>
    <xf numFmtId="0" fontId="1" fillId="2" borderId="52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4" fontId="5" fillId="5" borderId="3" xfId="0" applyNumberFormat="1" applyFont="1" applyFill="1" applyBorder="1" applyAlignment="1">
      <alignment horizontal="left" wrapText="1"/>
    </xf>
    <xf numFmtId="4" fontId="5" fillId="5" borderId="21" xfId="0" applyNumberFormat="1" applyFont="1" applyFill="1" applyBorder="1" applyAlignment="1">
      <alignment horizontal="left" wrapText="1"/>
    </xf>
    <xf numFmtId="14" fontId="15" fillId="2" borderId="14" xfId="0" applyNumberFormat="1" applyFont="1" applyFill="1" applyBorder="1" applyAlignment="1">
      <alignment horizontal="center" vertical="center"/>
    </xf>
    <xf numFmtId="14" fontId="15" fillId="2" borderId="15" xfId="0" applyNumberFormat="1" applyFont="1" applyFill="1" applyBorder="1" applyAlignment="1">
      <alignment horizontal="center" vertical="center"/>
    </xf>
    <xf numFmtId="14" fontId="15" fillId="2" borderId="28" xfId="0" applyNumberFormat="1" applyFont="1" applyFill="1" applyBorder="1" applyAlignment="1">
      <alignment horizontal="center" vertical="center"/>
    </xf>
    <xf numFmtId="4" fontId="18" fillId="2" borderId="14" xfId="0" applyNumberFormat="1" applyFont="1" applyFill="1" applyBorder="1" applyAlignment="1">
      <alignment horizontal="center" vertical="center"/>
    </xf>
    <xf numFmtId="4" fontId="18" fillId="2" borderId="15" xfId="0" applyNumberFormat="1" applyFont="1" applyFill="1" applyBorder="1" applyAlignment="1">
      <alignment horizontal="center" vertical="center"/>
    </xf>
    <xf numFmtId="4" fontId="18" fillId="2" borderId="28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left" wrapText="1"/>
    </xf>
    <xf numFmtId="4" fontId="5" fillId="3" borderId="21" xfId="0" applyNumberFormat="1" applyFont="1" applyFill="1" applyBorder="1" applyAlignment="1">
      <alignment horizontal="left" wrapText="1"/>
    </xf>
    <xf numFmtId="4" fontId="5" fillId="3" borderId="16" xfId="0" applyNumberFormat="1" applyFont="1" applyFill="1" applyBorder="1" applyAlignment="1">
      <alignment horizontal="left" wrapText="1"/>
    </xf>
    <xf numFmtId="4" fontId="5" fillId="3" borderId="46" xfId="0" applyNumberFormat="1" applyFont="1" applyFill="1" applyBorder="1" applyAlignment="1">
      <alignment horizontal="left" wrapText="1"/>
    </xf>
    <xf numFmtId="4" fontId="14" fillId="3" borderId="3" xfId="0" applyNumberFormat="1" applyFont="1" applyFill="1" applyBorder="1" applyAlignment="1">
      <alignment horizontal="left" wrapText="1"/>
    </xf>
    <xf numFmtId="4" fontId="14" fillId="3" borderId="21" xfId="0" applyNumberFormat="1" applyFont="1" applyFill="1" applyBorder="1" applyAlignment="1">
      <alignment horizontal="left" wrapText="1"/>
    </xf>
    <xf numFmtId="4" fontId="5" fillId="3" borderId="35" xfId="0" applyNumberFormat="1" applyFont="1" applyFill="1" applyBorder="1" applyAlignment="1">
      <alignment horizontal="left" wrapText="1"/>
    </xf>
    <xf numFmtId="4" fontId="5" fillId="3" borderId="36" xfId="0" applyNumberFormat="1" applyFont="1" applyFill="1" applyBorder="1" applyAlignment="1">
      <alignment horizontal="left" wrapText="1"/>
    </xf>
    <xf numFmtId="4" fontId="14" fillId="5" borderId="3" xfId="0" applyNumberFormat="1" applyFont="1" applyFill="1" applyBorder="1" applyAlignment="1">
      <alignment horizontal="left" wrapText="1"/>
    </xf>
    <xf numFmtId="0" fontId="0" fillId="5" borderId="21" xfId="0" applyFill="1" applyBorder="1" applyAlignment="1">
      <alignment horizontal="left" wrapText="1"/>
    </xf>
    <xf numFmtId="0" fontId="21" fillId="0" borderId="0" xfId="0" applyFont="1" applyAlignment="1">
      <alignment vertical="top"/>
    </xf>
    <xf numFmtId="0" fontId="32" fillId="0" borderId="0" xfId="0" applyFont="1" applyAlignment="1">
      <alignment horizontal="center" vertical="center" wrapText="1" shrinkToFit="1"/>
    </xf>
    <xf numFmtId="0" fontId="14" fillId="0" borderId="0" xfId="0" applyFont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1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2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wrapText="1" shrinkToFit="1"/>
    </xf>
    <xf numFmtId="0" fontId="6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4" fontId="17" fillId="3" borderId="3" xfId="0" applyNumberFormat="1" applyFont="1" applyFill="1" applyBorder="1" applyAlignment="1">
      <alignment horizontal="center" vertical="center"/>
    </xf>
    <xf numFmtId="4" fontId="17" fillId="3" borderId="21" xfId="0" applyNumberFormat="1" applyFont="1" applyFill="1" applyBorder="1" applyAlignment="1">
      <alignment horizontal="center" vertical="center"/>
    </xf>
  </cellXfs>
  <cellStyles count="6">
    <cellStyle name="xl25" xfId="1"/>
    <cellStyle name="xl38" xfId="3"/>
    <cellStyle name="xl60" xfId="2"/>
    <cellStyle name="Обычный" xfId="0" builtinId="0"/>
    <cellStyle name="Обычный 2" xfId="4"/>
    <cellStyle name="Обычн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4">
    <tabColor rgb="FFFFFF00"/>
  </sheetPr>
  <dimension ref="A1:CD163"/>
  <sheetViews>
    <sheetView tabSelected="1" zoomScaleSheetLayoutView="75" workbookViewId="0">
      <selection activeCell="P140" sqref="P140:P143"/>
    </sheetView>
  </sheetViews>
  <sheetFormatPr defaultColWidth="9.33203125" defaultRowHeight="11.25"/>
  <cols>
    <col min="1" max="1" width="5.1640625" style="3" customWidth="1"/>
    <col min="2" max="2" width="62" style="3" customWidth="1"/>
    <col min="3" max="3" width="8.5" style="3" customWidth="1"/>
    <col min="4" max="4" width="16" style="3" customWidth="1"/>
    <col min="5" max="5" width="9.1640625" style="3" customWidth="1"/>
    <col min="6" max="6" width="14.33203125" style="3" customWidth="1"/>
    <col min="7" max="7" width="9.5" style="3" customWidth="1"/>
    <col min="8" max="8" width="13" style="3" customWidth="1"/>
    <col min="9" max="9" width="14.1640625" style="3" hidden="1" customWidth="1"/>
    <col min="10" max="10" width="15.83203125" style="3" customWidth="1"/>
    <col min="11" max="11" width="16.5" style="3" customWidth="1"/>
    <col min="12" max="12" width="18.33203125" style="3" customWidth="1"/>
    <col min="13" max="13" width="18" style="3" customWidth="1"/>
    <col min="14" max="14" width="15" style="3" customWidth="1"/>
    <col min="15" max="15" width="15.6640625" style="3" customWidth="1"/>
    <col min="16" max="16" width="18.33203125" style="9" customWidth="1"/>
    <col min="17" max="18" width="17.83203125" style="3" customWidth="1"/>
    <col min="19" max="16384" width="9.33203125" style="3"/>
  </cols>
  <sheetData>
    <row r="1" spans="1:16" ht="18.75" customHeight="1">
      <c r="A1" s="21"/>
      <c r="B1" s="214"/>
      <c r="C1" s="214"/>
      <c r="D1" s="214"/>
      <c r="E1" s="12"/>
      <c r="F1" s="12"/>
      <c r="L1" s="3" t="s">
        <v>79</v>
      </c>
      <c r="M1" s="150"/>
      <c r="N1" s="150"/>
      <c r="O1" s="150"/>
      <c r="P1" s="150"/>
    </row>
    <row r="2" spans="1:16" ht="33.75" customHeight="1">
      <c r="A2" s="21"/>
      <c r="B2" s="214" t="s">
        <v>0</v>
      </c>
      <c r="C2" s="214"/>
      <c r="D2" s="214"/>
      <c r="E2" s="12"/>
      <c r="F2" s="12"/>
      <c r="M2" s="219" t="s">
        <v>0</v>
      </c>
      <c r="N2" s="219"/>
      <c r="O2" s="219"/>
      <c r="P2" s="219"/>
    </row>
    <row r="3" spans="1:16" ht="47.25" customHeight="1">
      <c r="A3" s="21"/>
      <c r="B3" s="52" t="s">
        <v>109</v>
      </c>
      <c r="C3" s="52"/>
      <c r="D3" s="52"/>
      <c r="E3" s="12"/>
      <c r="F3" s="12"/>
      <c r="M3" s="219" t="s">
        <v>110</v>
      </c>
      <c r="N3" s="219"/>
      <c r="O3" s="219"/>
      <c r="P3" s="219"/>
    </row>
    <row r="4" spans="1:16" ht="19.5" customHeight="1">
      <c r="A4" s="53" t="s">
        <v>53</v>
      </c>
      <c r="B4" s="53"/>
      <c r="C4" s="53"/>
      <c r="D4" s="53"/>
      <c r="E4" s="1"/>
      <c r="F4" s="1"/>
      <c r="G4" s="1"/>
      <c r="H4" s="1"/>
      <c r="L4" s="1"/>
      <c r="M4" s="219" t="s">
        <v>98</v>
      </c>
      <c r="N4" s="219"/>
      <c r="O4" s="219"/>
      <c r="P4" s="219"/>
    </row>
    <row r="5" spans="1:16" ht="12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43"/>
      <c r="L5" s="43"/>
      <c r="M5" s="43"/>
      <c r="N5" s="220" t="s">
        <v>1</v>
      </c>
      <c r="O5" s="220"/>
      <c r="P5" s="7">
        <v>3010147</v>
      </c>
    </row>
    <row r="6" spans="1:16" ht="49.5" customHeight="1">
      <c r="A6" s="215" t="s">
        <v>82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62" t="s">
        <v>2</v>
      </c>
      <c r="P6" s="8">
        <v>52307676</v>
      </c>
    </row>
    <row r="7" spans="1:16" ht="12" customHeight="1"/>
    <row r="8" spans="1:16" ht="27" customHeight="1">
      <c r="B8" s="221" t="s">
        <v>15</v>
      </c>
      <c r="C8" s="221"/>
      <c r="D8" s="221"/>
      <c r="E8" s="221"/>
      <c r="F8" s="10"/>
      <c r="G8" s="222" t="s">
        <v>3</v>
      </c>
      <c r="H8" s="222"/>
      <c r="I8" s="223" t="s">
        <v>4</v>
      </c>
      <c r="J8" s="223"/>
      <c r="K8" s="64"/>
      <c r="L8" s="216" t="s">
        <v>5</v>
      </c>
      <c r="M8" s="216"/>
      <c r="N8" s="216"/>
      <c r="O8" s="216"/>
      <c r="P8" s="216"/>
    </row>
    <row r="9" spans="1:16" ht="28.5" customHeight="1">
      <c r="B9" s="221"/>
      <c r="C9" s="221"/>
      <c r="D9" s="221"/>
      <c r="E9" s="221"/>
      <c r="F9" s="11"/>
      <c r="G9" s="222"/>
      <c r="H9" s="222"/>
      <c r="I9" s="224"/>
      <c r="J9" s="225"/>
      <c r="K9" s="65"/>
      <c r="L9" s="63" t="s">
        <v>84</v>
      </c>
      <c r="M9" s="63"/>
      <c r="N9" s="63"/>
      <c r="O9" s="63"/>
      <c r="P9" s="63"/>
    </row>
    <row r="10" spans="1:16" ht="10.5" customHeight="1">
      <c r="B10" s="13"/>
      <c r="C10" s="13"/>
      <c r="D10" s="13"/>
      <c r="E10" s="14"/>
      <c r="F10" s="14"/>
      <c r="G10" s="14"/>
      <c r="H10" s="14"/>
      <c r="I10" s="15"/>
      <c r="J10" s="14"/>
      <c r="K10" s="63"/>
      <c r="L10" s="63"/>
      <c r="M10" s="63"/>
      <c r="N10" s="63"/>
      <c r="O10" s="63"/>
      <c r="P10" s="63"/>
    </row>
    <row r="11" spans="1:16" ht="27" customHeight="1">
      <c r="A11" s="4"/>
      <c r="B11" s="217" t="s">
        <v>54</v>
      </c>
      <c r="C11" s="217"/>
      <c r="D11" s="217"/>
      <c r="E11" s="46">
        <v>1.4</v>
      </c>
      <c r="G11" s="4"/>
      <c r="H11" s="4"/>
      <c r="I11" s="4"/>
      <c r="J11" s="4"/>
      <c r="K11" s="45"/>
      <c r="L11" s="218" t="s">
        <v>83</v>
      </c>
      <c r="M11" s="218"/>
      <c r="N11" s="218"/>
      <c r="O11" s="218"/>
      <c r="P11" s="218"/>
    </row>
    <row r="12" spans="1:16" ht="22.5" customHeight="1">
      <c r="A12" s="154" t="s">
        <v>121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5"/>
      <c r="L12" s="155"/>
      <c r="M12" s="184" t="s">
        <v>68</v>
      </c>
      <c r="N12" s="184"/>
      <c r="O12" s="54">
        <f>C24+C91+C143</f>
        <v>51.120000000000005</v>
      </c>
      <c r="P12" s="42" t="s">
        <v>47</v>
      </c>
    </row>
    <row r="13" spans="1:16" ht="18" customHeight="1" thickBot="1">
      <c r="A13" s="153" t="s">
        <v>122</v>
      </c>
      <c r="B13" s="153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</row>
    <row r="14" spans="1:16" ht="26.25" customHeight="1">
      <c r="A14" s="191" t="s">
        <v>6</v>
      </c>
      <c r="B14" s="179" t="s">
        <v>7</v>
      </c>
      <c r="C14" s="179" t="s">
        <v>8</v>
      </c>
      <c r="D14" s="179" t="s">
        <v>18</v>
      </c>
      <c r="E14" s="165" t="s">
        <v>51</v>
      </c>
      <c r="F14" s="166"/>
      <c r="G14" s="165" t="s">
        <v>48</v>
      </c>
      <c r="H14" s="166"/>
      <c r="I14" s="179"/>
      <c r="J14" s="179" t="s">
        <v>9</v>
      </c>
      <c r="K14" s="165" t="s">
        <v>113</v>
      </c>
      <c r="L14" s="188"/>
      <c r="M14" s="188"/>
      <c r="N14" s="188"/>
      <c r="O14" s="166"/>
      <c r="P14" s="169" t="s">
        <v>69</v>
      </c>
    </row>
    <row r="15" spans="1:16" ht="54.75" customHeight="1">
      <c r="A15" s="192"/>
      <c r="B15" s="180"/>
      <c r="C15" s="180"/>
      <c r="D15" s="180"/>
      <c r="E15" s="88" t="s">
        <v>49</v>
      </c>
      <c r="F15" s="88" t="s">
        <v>50</v>
      </c>
      <c r="G15" s="88" t="s">
        <v>49</v>
      </c>
      <c r="H15" s="88" t="s">
        <v>50</v>
      </c>
      <c r="I15" s="180"/>
      <c r="J15" s="180"/>
      <c r="K15" s="151" t="s">
        <v>111</v>
      </c>
      <c r="L15" s="151" t="s">
        <v>112</v>
      </c>
      <c r="M15" s="151" t="s">
        <v>114</v>
      </c>
      <c r="N15" s="151" t="s">
        <v>115</v>
      </c>
      <c r="O15" s="151" t="s">
        <v>116</v>
      </c>
      <c r="P15" s="170"/>
    </row>
    <row r="16" spans="1:16" ht="13.5" thickBot="1">
      <c r="A16" s="5">
        <v>1</v>
      </c>
      <c r="B16" s="6">
        <f>A16+1</f>
        <v>2</v>
      </c>
      <c r="C16" s="6">
        <f t="shared" ref="C16:O16" si="0">B16+1</f>
        <v>3</v>
      </c>
      <c r="D16" s="6">
        <f t="shared" si="0"/>
        <v>4</v>
      </c>
      <c r="E16" s="6">
        <v>5</v>
      </c>
      <c r="F16" s="6">
        <f>E16+1</f>
        <v>6</v>
      </c>
      <c r="G16" s="6">
        <f t="shared" si="0"/>
        <v>7</v>
      </c>
      <c r="H16" s="6">
        <f t="shared" si="0"/>
        <v>8</v>
      </c>
      <c r="I16" s="6">
        <f t="shared" si="0"/>
        <v>9</v>
      </c>
      <c r="J16" s="6">
        <v>9</v>
      </c>
      <c r="K16" s="6">
        <f t="shared" si="0"/>
        <v>10</v>
      </c>
      <c r="L16" s="6">
        <f t="shared" si="0"/>
        <v>11</v>
      </c>
      <c r="M16" s="6">
        <f t="shared" si="0"/>
        <v>12</v>
      </c>
      <c r="N16" s="6">
        <f t="shared" si="0"/>
        <v>13</v>
      </c>
      <c r="O16" s="6">
        <f t="shared" si="0"/>
        <v>14</v>
      </c>
      <c r="P16" s="47">
        <v>15</v>
      </c>
    </row>
    <row r="17" spans="1:16" ht="15" customHeight="1">
      <c r="A17" s="193" t="s">
        <v>96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5"/>
    </row>
    <row r="18" spans="1:16" ht="15" customHeight="1">
      <c r="A18" s="156" t="s">
        <v>17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8"/>
    </row>
    <row r="19" spans="1:16" ht="54" customHeight="1" thickBot="1">
      <c r="A19" s="149">
        <v>1</v>
      </c>
      <c r="B19" s="89" t="s">
        <v>93</v>
      </c>
      <c r="C19" s="90">
        <v>0.5</v>
      </c>
      <c r="D19" s="152"/>
      <c r="E19" s="23"/>
      <c r="F19" s="23"/>
      <c r="G19" s="91"/>
      <c r="H19" s="23"/>
      <c r="I19" s="23">
        <f>H19+D19+F19</f>
        <v>0</v>
      </c>
      <c r="J19" s="22">
        <f>ROUND(I19*C19,2)</f>
        <v>0</v>
      </c>
      <c r="K19" s="90"/>
      <c r="L19" s="90"/>
      <c r="M19" s="90"/>
      <c r="N19" s="22"/>
      <c r="O19" s="22">
        <f>ROUND((J19+K19+L19+M19+N19)*15%,2)</f>
        <v>0</v>
      </c>
      <c r="P19" s="148">
        <f>J19+K19+L19+M19+N19+O19</f>
        <v>0</v>
      </c>
    </row>
    <row r="20" spans="1:16" ht="33" hidden="1" customHeight="1">
      <c r="A20" s="73"/>
      <c r="B20" s="144"/>
      <c r="C20" s="92"/>
      <c r="D20" s="143"/>
      <c r="E20" s="101"/>
      <c r="F20" s="101"/>
      <c r="G20" s="145"/>
      <c r="H20" s="101"/>
      <c r="I20" s="101"/>
      <c r="J20" s="101"/>
      <c r="K20" s="92"/>
      <c r="L20" s="92"/>
      <c r="M20" s="92"/>
      <c r="N20" s="101"/>
      <c r="O20" s="146"/>
      <c r="P20" s="147"/>
    </row>
    <row r="21" spans="1:16" ht="16.5" thickBot="1">
      <c r="A21" s="70"/>
      <c r="B21" s="71" t="s">
        <v>12</v>
      </c>
      <c r="C21" s="75">
        <f>C19+C20</f>
        <v>0.5</v>
      </c>
      <c r="D21" s="75">
        <f>D19+D20</f>
        <v>0</v>
      </c>
      <c r="E21" s="75"/>
      <c r="F21" s="75">
        <f>F19+F20</f>
        <v>0</v>
      </c>
      <c r="G21" s="75"/>
      <c r="H21" s="75">
        <f>H19+H20</f>
        <v>0</v>
      </c>
      <c r="I21" s="75">
        <f t="shared" ref="I21:O21" si="1">I19+I20</f>
        <v>0</v>
      </c>
      <c r="J21" s="75">
        <f t="shared" si="1"/>
        <v>0</v>
      </c>
      <c r="K21" s="75">
        <f t="shared" si="1"/>
        <v>0</v>
      </c>
      <c r="L21" s="75">
        <f t="shared" si="1"/>
        <v>0</v>
      </c>
      <c r="M21" s="75">
        <f t="shared" si="1"/>
        <v>0</v>
      </c>
      <c r="N21" s="75">
        <f t="shared" si="1"/>
        <v>0</v>
      </c>
      <c r="O21" s="75">
        <f t="shared" si="1"/>
        <v>0</v>
      </c>
      <c r="P21" s="75">
        <f>P19+P20</f>
        <v>0</v>
      </c>
    </row>
    <row r="22" spans="1:16" ht="19.5" customHeight="1" thickBot="1">
      <c r="A22" s="76"/>
      <c r="B22" s="86" t="s">
        <v>97</v>
      </c>
      <c r="C22" s="84">
        <f>C21</f>
        <v>0.5</v>
      </c>
      <c r="D22" s="84">
        <f>D21</f>
        <v>0</v>
      </c>
      <c r="E22" s="84"/>
      <c r="F22" s="84">
        <f>F21</f>
        <v>0</v>
      </c>
      <c r="G22" s="84"/>
      <c r="H22" s="84">
        <f>H21</f>
        <v>0</v>
      </c>
      <c r="I22" s="84"/>
      <c r="J22" s="84">
        <f>J21</f>
        <v>0</v>
      </c>
      <c r="K22" s="84">
        <f t="shared" ref="K22:O22" si="2">K21</f>
        <v>0</v>
      </c>
      <c r="L22" s="84">
        <f t="shared" si="2"/>
        <v>0</v>
      </c>
      <c r="M22" s="84">
        <f t="shared" si="2"/>
        <v>0</v>
      </c>
      <c r="N22" s="84">
        <f t="shared" si="2"/>
        <v>0</v>
      </c>
      <c r="O22" s="84">
        <f t="shared" si="2"/>
        <v>0</v>
      </c>
      <c r="P22" s="85">
        <f>P21</f>
        <v>0</v>
      </c>
    </row>
    <row r="23" spans="1:16" ht="19.5" hidden="1" customHeight="1" thickBot="1">
      <c r="A23" s="76"/>
      <c r="B23" s="77" t="s">
        <v>107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5">
        <f>P20*12</f>
        <v>0</v>
      </c>
    </row>
    <row r="24" spans="1:16" ht="16.5" customHeight="1" thickBot="1">
      <c r="A24" s="76"/>
      <c r="B24" s="86" t="s">
        <v>123</v>
      </c>
      <c r="C24" s="84">
        <f>C21</f>
        <v>0.5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5">
        <f>P22*12</f>
        <v>0</v>
      </c>
    </row>
    <row r="25" spans="1:16" ht="15.75" customHeight="1">
      <c r="A25" s="226" t="s">
        <v>19</v>
      </c>
      <c r="B25" s="227"/>
      <c r="C25" s="227"/>
      <c r="D25" s="227"/>
      <c r="E25" s="227"/>
      <c r="F25" s="227"/>
      <c r="G25" s="227"/>
      <c r="H25" s="227"/>
      <c r="I25" s="227"/>
      <c r="J25" s="227"/>
      <c r="K25" s="227"/>
      <c r="L25" s="227"/>
      <c r="M25" s="227"/>
      <c r="N25" s="227"/>
      <c r="O25" s="227"/>
      <c r="P25" s="228"/>
    </row>
    <row r="26" spans="1:16" ht="17.45" customHeight="1">
      <c r="A26" s="176" t="s">
        <v>20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8"/>
    </row>
    <row r="27" spans="1:16" ht="16.149999999999999" customHeight="1" thickBot="1">
      <c r="A27" s="93">
        <v>2</v>
      </c>
      <c r="B27" s="59" t="s">
        <v>52</v>
      </c>
      <c r="C27" s="60">
        <v>1</v>
      </c>
      <c r="D27" s="60"/>
      <c r="E27" s="94"/>
      <c r="F27" s="23"/>
      <c r="G27" s="94"/>
      <c r="H27" s="23"/>
      <c r="I27" s="23">
        <f>H27+D27+F27</f>
        <v>0</v>
      </c>
      <c r="J27" s="23">
        <f>ROUND(I27*C27,2)</f>
        <v>0</v>
      </c>
      <c r="K27" s="23"/>
      <c r="L27" s="23"/>
      <c r="M27" s="23"/>
      <c r="N27" s="22">
        <f>J27*20/100</f>
        <v>0</v>
      </c>
      <c r="O27" s="22">
        <f>ROUND((J27+K27+L27+M27+N27)*15%,2)</f>
        <v>0</v>
      </c>
      <c r="P27" s="24">
        <f>J27+K27+L27+M27+N27+O27</f>
        <v>0</v>
      </c>
    </row>
    <row r="28" spans="1:16" ht="16.149999999999999" customHeight="1" thickBot="1">
      <c r="A28" s="229" t="s">
        <v>12</v>
      </c>
      <c r="B28" s="230"/>
      <c r="C28" s="16">
        <f>C27</f>
        <v>1</v>
      </c>
      <c r="D28" s="95">
        <f>D27</f>
        <v>0</v>
      </c>
      <c r="E28" s="95"/>
      <c r="F28" s="95">
        <f>F27</f>
        <v>0</v>
      </c>
      <c r="G28" s="95"/>
      <c r="H28" s="95">
        <f>H27</f>
        <v>0</v>
      </c>
      <c r="I28" s="95">
        <f t="shared" ref="I28:P28" si="3">I27</f>
        <v>0</v>
      </c>
      <c r="J28" s="95">
        <f>J27</f>
        <v>0</v>
      </c>
      <c r="K28" s="95">
        <f>K27</f>
        <v>0</v>
      </c>
      <c r="L28" s="95">
        <f t="shared" si="3"/>
        <v>0</v>
      </c>
      <c r="M28" s="95">
        <f t="shared" si="3"/>
        <v>0</v>
      </c>
      <c r="N28" s="95">
        <f t="shared" si="3"/>
        <v>0</v>
      </c>
      <c r="O28" s="95">
        <f t="shared" si="3"/>
        <v>0</v>
      </c>
      <c r="P28" s="19">
        <f t="shared" si="3"/>
        <v>0</v>
      </c>
    </row>
    <row r="29" spans="1:16" ht="15.75" customHeight="1">
      <c r="A29" s="181" t="s">
        <v>119</v>
      </c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3"/>
    </row>
    <row r="30" spans="1:16" ht="26.25" customHeight="1">
      <c r="A30" s="38">
        <v>3</v>
      </c>
      <c r="B30" s="96" t="s">
        <v>55</v>
      </c>
      <c r="C30" s="39">
        <v>1</v>
      </c>
      <c r="D30" s="30">
        <f>ROUNDUP(D27*75%,0)</f>
        <v>0</v>
      </c>
      <c r="E30" s="97"/>
      <c r="F30" s="56"/>
      <c r="G30" s="97"/>
      <c r="H30" s="56"/>
      <c r="I30" s="56">
        <f>H30+D30+F30</f>
        <v>0</v>
      </c>
      <c r="J30" s="56">
        <f>ROUND(I30*C30,2)</f>
        <v>0</v>
      </c>
      <c r="K30" s="39"/>
      <c r="L30" s="39"/>
      <c r="M30" s="39"/>
      <c r="N30" s="22"/>
      <c r="O30" s="22">
        <f>ROUND((J30+K30+L30+M30+N30)*15%,2)</f>
        <v>0</v>
      </c>
      <c r="P30" s="37">
        <f>J30+K30+L30+M30+N30+O30</f>
        <v>0</v>
      </c>
    </row>
    <row r="31" spans="1:16" ht="34.5" customHeight="1" thickBot="1">
      <c r="A31" s="27">
        <v>4</v>
      </c>
      <c r="B31" s="89" t="s">
        <v>118</v>
      </c>
      <c r="C31" s="39">
        <v>1</v>
      </c>
      <c r="D31" s="26"/>
      <c r="E31" s="97">
        <v>0.25</v>
      </c>
      <c r="F31" s="56">
        <f>ROUND(D31*E31,2)</f>
        <v>0</v>
      </c>
      <c r="G31" s="97"/>
      <c r="H31" s="56"/>
      <c r="I31" s="56">
        <f>H31+D31+F31</f>
        <v>0</v>
      </c>
      <c r="J31" s="56">
        <f>ROUND(I31*C31,2)</f>
        <v>0</v>
      </c>
      <c r="K31" s="39"/>
      <c r="L31" s="39"/>
      <c r="M31" s="39"/>
      <c r="N31" s="23"/>
      <c r="O31" s="23">
        <f t="shared" ref="O31" si="4">ROUND((J31+K31+L31+M31+N31)*15%,2)</f>
        <v>0</v>
      </c>
      <c r="P31" s="37">
        <f>J31+K31+L31+M31+N31+O31</f>
        <v>0</v>
      </c>
    </row>
    <row r="32" spans="1:16" ht="16.149999999999999" customHeight="1" thickBot="1">
      <c r="A32" s="102"/>
      <c r="B32" s="103" t="s">
        <v>12</v>
      </c>
      <c r="C32" s="16">
        <f>SUM(C30:C31)</f>
        <v>2</v>
      </c>
      <c r="D32" s="95">
        <f>SUM(D30:D31)</f>
        <v>0</v>
      </c>
      <c r="E32" s="95"/>
      <c r="F32" s="95">
        <f>SUM(F30:F31)</f>
        <v>0</v>
      </c>
      <c r="G32" s="95"/>
      <c r="H32" s="95">
        <f t="shared" ref="H32:O32" si="5">SUM(H30:H31)</f>
        <v>0</v>
      </c>
      <c r="I32" s="95">
        <f t="shared" si="5"/>
        <v>0</v>
      </c>
      <c r="J32" s="95">
        <f t="shared" si="5"/>
        <v>0</v>
      </c>
      <c r="K32" s="95">
        <f t="shared" si="5"/>
        <v>0</v>
      </c>
      <c r="L32" s="95">
        <f t="shared" si="5"/>
        <v>0</v>
      </c>
      <c r="M32" s="95">
        <f t="shared" si="5"/>
        <v>0</v>
      </c>
      <c r="N32" s="95">
        <f t="shared" si="5"/>
        <v>0</v>
      </c>
      <c r="O32" s="95">
        <f t="shared" si="5"/>
        <v>0</v>
      </c>
      <c r="P32" s="19">
        <f>J32+K32+L32+M32+N32+O32</f>
        <v>0</v>
      </c>
    </row>
    <row r="33" spans="1:16" ht="16.149999999999999" customHeight="1">
      <c r="A33" s="201" t="s">
        <v>16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3"/>
    </row>
    <row r="34" spans="1:16" ht="16.149999999999999" hidden="1" customHeight="1">
      <c r="A34" s="81"/>
      <c r="B34" s="66" t="s">
        <v>56</v>
      </c>
      <c r="C34" s="26"/>
      <c r="D34" s="26"/>
      <c r="E34" s="97"/>
      <c r="F34" s="56"/>
      <c r="G34" s="97"/>
      <c r="H34" s="56"/>
      <c r="I34" s="56"/>
      <c r="J34" s="56"/>
      <c r="K34" s="26"/>
      <c r="L34" s="26"/>
      <c r="M34" s="26"/>
      <c r="N34" s="56"/>
      <c r="O34" s="56"/>
      <c r="P34" s="133"/>
    </row>
    <row r="35" spans="1:16" ht="16.149999999999999" customHeight="1">
      <c r="A35" s="27">
        <v>5</v>
      </c>
      <c r="B35" s="28" t="s">
        <v>25</v>
      </c>
      <c r="C35" s="26">
        <v>0.5</v>
      </c>
      <c r="D35" s="26"/>
      <c r="E35" s="97">
        <v>0.25</v>
      </c>
      <c r="F35" s="56">
        <f>ROUND(D35*E35,2)</f>
        <v>0</v>
      </c>
      <c r="G35" s="97"/>
      <c r="H35" s="56"/>
      <c r="I35" s="56">
        <f>H35+D35+F35</f>
        <v>0</v>
      </c>
      <c r="J35" s="56">
        <f>ROUND(I35*C35,2)</f>
        <v>0</v>
      </c>
      <c r="K35" s="26"/>
      <c r="L35" s="26"/>
      <c r="M35" s="26"/>
      <c r="N35" s="22"/>
      <c r="O35" s="22">
        <f>ROUND((J35+K35+L35+M35+N35)*15%,2)</f>
        <v>0</v>
      </c>
      <c r="P35" s="133">
        <f>J35+K35+L35+M35+N35+O35</f>
        <v>0</v>
      </c>
    </row>
    <row r="36" spans="1:16" ht="16.149999999999999" customHeight="1" thickBot="1">
      <c r="A36" s="27">
        <v>6</v>
      </c>
      <c r="B36" s="105" t="s">
        <v>26</v>
      </c>
      <c r="C36" s="60">
        <v>0.5</v>
      </c>
      <c r="D36" s="104"/>
      <c r="E36" s="94">
        <v>0.25</v>
      </c>
      <c r="F36" s="56">
        <f>ROUND(D36*E36,2)</f>
        <v>0</v>
      </c>
      <c r="G36" s="94"/>
      <c r="H36" s="56"/>
      <c r="I36" s="23">
        <f>H36+D36+F36</f>
        <v>0</v>
      </c>
      <c r="J36" s="23">
        <f>ROUND(I36*C36,2)</f>
        <v>0</v>
      </c>
      <c r="K36" s="26"/>
      <c r="L36" s="26"/>
      <c r="M36" s="26"/>
      <c r="N36" s="22"/>
      <c r="O36" s="22">
        <f>ROUND((J36+K36+L36+M36+N36)*15%,2)</f>
        <v>0</v>
      </c>
      <c r="P36" s="37">
        <f>J36+K36+L36+M36+N36+O36</f>
        <v>0</v>
      </c>
    </row>
    <row r="37" spans="1:16" ht="16.149999999999999" hidden="1" customHeight="1">
      <c r="A37" s="27"/>
      <c r="B37" s="105" t="s">
        <v>78</v>
      </c>
      <c r="C37" s="60"/>
      <c r="D37" s="104"/>
      <c r="E37" s="94"/>
      <c r="F37" s="23"/>
      <c r="G37" s="94"/>
      <c r="H37" s="56"/>
      <c r="I37" s="23"/>
      <c r="J37" s="23"/>
      <c r="K37" s="26"/>
      <c r="L37" s="26"/>
      <c r="M37" s="26"/>
      <c r="N37" s="56"/>
      <c r="O37" s="56"/>
      <c r="P37" s="37"/>
    </row>
    <row r="38" spans="1:16" ht="16.149999999999999" hidden="1" customHeight="1">
      <c r="A38" s="27"/>
      <c r="B38" s="99" t="s">
        <v>86</v>
      </c>
      <c r="C38" s="60"/>
      <c r="D38" s="104"/>
      <c r="E38" s="94"/>
      <c r="F38" s="23"/>
      <c r="G38" s="94"/>
      <c r="H38" s="56"/>
      <c r="I38" s="23"/>
      <c r="J38" s="23"/>
      <c r="K38" s="26"/>
      <c r="L38" s="26"/>
      <c r="M38" s="26"/>
      <c r="N38" s="56"/>
      <c r="O38" s="56"/>
      <c r="P38" s="37"/>
    </row>
    <row r="39" spans="1:16" ht="16.149999999999999" hidden="1" customHeight="1">
      <c r="A39" s="27"/>
      <c r="B39" s="99" t="s">
        <v>80</v>
      </c>
      <c r="C39" s="60"/>
      <c r="D39" s="60"/>
      <c r="E39" s="94"/>
      <c r="F39" s="106"/>
      <c r="G39" s="94"/>
      <c r="H39" s="56"/>
      <c r="I39" s="23"/>
      <c r="J39" s="23"/>
      <c r="K39" s="26"/>
      <c r="L39" s="26"/>
      <c r="M39" s="26"/>
      <c r="N39" s="56"/>
      <c r="O39" s="56"/>
      <c r="P39" s="24"/>
    </row>
    <row r="40" spans="1:16" ht="16.149999999999999" hidden="1" customHeight="1">
      <c r="A40" s="27"/>
      <c r="B40" s="99" t="s">
        <v>94</v>
      </c>
      <c r="C40" s="60"/>
      <c r="D40" s="60"/>
      <c r="E40" s="94"/>
      <c r="F40" s="106"/>
      <c r="G40" s="94"/>
      <c r="H40" s="56"/>
      <c r="I40" s="23"/>
      <c r="J40" s="23"/>
      <c r="K40" s="26"/>
      <c r="L40" s="26"/>
      <c r="M40" s="26"/>
      <c r="N40" s="56"/>
      <c r="O40" s="56"/>
      <c r="P40" s="24"/>
    </row>
    <row r="41" spans="1:16" ht="16.149999999999999" hidden="1" customHeight="1">
      <c r="A41" s="27"/>
      <c r="B41" s="107" t="s">
        <v>64</v>
      </c>
      <c r="C41" s="60"/>
      <c r="D41" s="104"/>
      <c r="E41" s="94"/>
      <c r="F41" s="23"/>
      <c r="G41" s="94"/>
      <c r="H41" s="56"/>
      <c r="I41" s="23"/>
      <c r="J41" s="23"/>
      <c r="K41" s="26"/>
      <c r="L41" s="26"/>
      <c r="M41" s="26"/>
      <c r="N41" s="56"/>
      <c r="O41" s="56"/>
      <c r="P41" s="37"/>
    </row>
    <row r="42" spans="1:16" ht="16.149999999999999" hidden="1" customHeight="1">
      <c r="A42" s="27"/>
      <c r="B42" s="107" t="s">
        <v>99</v>
      </c>
      <c r="C42" s="60"/>
      <c r="D42" s="104"/>
      <c r="E42" s="94"/>
      <c r="F42" s="23"/>
      <c r="G42" s="94"/>
      <c r="H42" s="56"/>
      <c r="I42" s="23"/>
      <c r="J42" s="23"/>
      <c r="K42" s="26"/>
      <c r="L42" s="26"/>
      <c r="M42" s="26"/>
      <c r="N42" s="56"/>
      <c r="O42" s="56"/>
      <c r="P42" s="37"/>
    </row>
    <row r="43" spans="1:16" ht="16.149999999999999" hidden="1" customHeight="1">
      <c r="A43" s="25"/>
      <c r="B43" s="99" t="s">
        <v>95</v>
      </c>
      <c r="C43" s="60"/>
      <c r="D43" s="104"/>
      <c r="E43" s="94"/>
      <c r="F43" s="23"/>
      <c r="G43" s="94"/>
      <c r="H43" s="56"/>
      <c r="I43" s="23"/>
      <c r="J43" s="23"/>
      <c r="K43" s="26"/>
      <c r="L43" s="26"/>
      <c r="M43" s="26"/>
      <c r="N43" s="56"/>
      <c r="O43" s="56"/>
      <c r="P43" s="37"/>
    </row>
    <row r="44" spans="1:16" ht="16.149999999999999" hidden="1" customHeight="1" thickBot="1">
      <c r="A44" s="25"/>
      <c r="B44" s="99"/>
      <c r="C44" s="60"/>
      <c r="D44" s="60"/>
      <c r="E44" s="94"/>
      <c r="F44" s="106"/>
      <c r="G44" s="94"/>
      <c r="H44" s="56"/>
      <c r="I44" s="23"/>
      <c r="J44" s="23"/>
      <c r="K44" s="26"/>
      <c r="L44" s="26"/>
      <c r="M44" s="26"/>
      <c r="N44" s="56"/>
      <c r="O44" s="56"/>
      <c r="P44" s="24"/>
    </row>
    <row r="45" spans="1:16" ht="16.149999999999999" customHeight="1" thickBot="1">
      <c r="A45" s="108"/>
      <c r="B45" s="103" t="s">
        <v>12</v>
      </c>
      <c r="C45" s="16">
        <f>SUM(C34:C44)</f>
        <v>1</v>
      </c>
      <c r="D45" s="16">
        <f>SUM(D34:D44)</f>
        <v>0</v>
      </c>
      <c r="E45" s="16"/>
      <c r="F45" s="16">
        <f t="shared" ref="F45:P45" si="6">SUM(F34:F44)</f>
        <v>0</v>
      </c>
      <c r="G45" s="16"/>
      <c r="H45" s="16">
        <f t="shared" si="6"/>
        <v>0</v>
      </c>
      <c r="I45" s="16">
        <f t="shared" si="6"/>
        <v>0</v>
      </c>
      <c r="J45" s="16">
        <f t="shared" si="6"/>
        <v>0</v>
      </c>
      <c r="K45" s="16">
        <f t="shared" si="6"/>
        <v>0</v>
      </c>
      <c r="L45" s="16">
        <f t="shared" si="6"/>
        <v>0</v>
      </c>
      <c r="M45" s="16">
        <f t="shared" si="6"/>
        <v>0</v>
      </c>
      <c r="N45" s="16">
        <f t="shared" si="6"/>
        <v>0</v>
      </c>
      <c r="O45" s="16">
        <f t="shared" si="6"/>
        <v>0</v>
      </c>
      <c r="P45" s="109">
        <f t="shared" si="6"/>
        <v>0</v>
      </c>
    </row>
    <row r="46" spans="1:16" ht="16.149999999999999" customHeight="1">
      <c r="A46" s="201" t="s">
        <v>120</v>
      </c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3"/>
    </row>
    <row r="47" spans="1:16" ht="16.149999999999999" hidden="1" customHeight="1">
      <c r="A47" s="38"/>
      <c r="B47" s="66" t="s">
        <v>101</v>
      </c>
      <c r="C47" s="26"/>
      <c r="D47" s="48"/>
      <c r="E47" s="94"/>
      <c r="F47" s="23"/>
      <c r="G47" s="94"/>
      <c r="H47" s="23"/>
      <c r="I47" s="23"/>
      <c r="J47" s="23"/>
      <c r="K47" s="26"/>
      <c r="L47" s="26"/>
      <c r="M47" s="26"/>
      <c r="N47" s="56"/>
      <c r="O47" s="56"/>
      <c r="P47" s="24"/>
    </row>
    <row r="48" spans="1:16" ht="16.149999999999999" customHeight="1" thickBot="1">
      <c r="A48" s="38">
        <v>7</v>
      </c>
      <c r="B48" s="29" t="s">
        <v>58</v>
      </c>
      <c r="C48" s="26">
        <v>0.5</v>
      </c>
      <c r="D48" s="48"/>
      <c r="E48" s="94">
        <v>0.25</v>
      </c>
      <c r="F48" s="56">
        <f>ROUND(D48*E48,2)</f>
        <v>0</v>
      </c>
      <c r="G48" s="94"/>
      <c r="H48" s="23"/>
      <c r="I48" s="23">
        <f>H48+D48+F48</f>
        <v>0</v>
      </c>
      <c r="J48" s="23">
        <f>ROUND(I48*C48,2)</f>
        <v>0</v>
      </c>
      <c r="K48" s="26"/>
      <c r="L48" s="26"/>
      <c r="M48" s="26"/>
      <c r="N48" s="22"/>
      <c r="O48" s="22">
        <f>ROUND((J48+K48+L48+M48+N48)*15%,2)</f>
        <v>0</v>
      </c>
      <c r="P48" s="24">
        <f>J48+K48+L48+M48+N48+O48</f>
        <v>0</v>
      </c>
    </row>
    <row r="49" spans="1:16" ht="16.149999999999999" hidden="1" customHeight="1">
      <c r="A49" s="38"/>
      <c r="B49" s="29" t="s">
        <v>87</v>
      </c>
      <c r="C49" s="26"/>
      <c r="D49" s="48"/>
      <c r="E49" s="94"/>
      <c r="F49" s="23"/>
      <c r="G49" s="94"/>
      <c r="H49" s="23"/>
      <c r="I49" s="23"/>
      <c r="J49" s="23"/>
      <c r="K49" s="26"/>
      <c r="L49" s="26"/>
      <c r="M49" s="26"/>
      <c r="N49" s="56"/>
      <c r="O49" s="56"/>
      <c r="P49" s="24"/>
    </row>
    <row r="50" spans="1:16" ht="16.149999999999999" hidden="1" customHeight="1">
      <c r="A50" s="38"/>
      <c r="B50" s="29" t="s">
        <v>73</v>
      </c>
      <c r="C50" s="26"/>
      <c r="D50" s="26"/>
      <c r="E50" s="94"/>
      <c r="F50" s="106"/>
      <c r="G50" s="94"/>
      <c r="H50" s="23"/>
      <c r="I50" s="23"/>
      <c r="J50" s="23"/>
      <c r="K50" s="26"/>
      <c r="L50" s="26"/>
      <c r="M50" s="26"/>
      <c r="N50" s="56"/>
      <c r="O50" s="56"/>
      <c r="P50" s="24"/>
    </row>
    <row r="51" spans="1:16" ht="16.149999999999999" hidden="1" customHeight="1">
      <c r="A51" s="38"/>
      <c r="B51" s="29" t="s">
        <v>27</v>
      </c>
      <c r="C51" s="26"/>
      <c r="D51" s="48"/>
      <c r="E51" s="94"/>
      <c r="F51" s="23"/>
      <c r="G51" s="94"/>
      <c r="H51" s="23"/>
      <c r="I51" s="23"/>
      <c r="J51" s="23"/>
      <c r="K51" s="26"/>
      <c r="L51" s="26"/>
      <c r="M51" s="26"/>
      <c r="N51" s="56"/>
      <c r="O51" s="56"/>
      <c r="P51" s="24"/>
    </row>
    <row r="52" spans="1:16" ht="16.149999999999999" hidden="1" customHeight="1">
      <c r="A52" s="38"/>
      <c r="B52" s="66" t="s">
        <v>88</v>
      </c>
      <c r="C52" s="26"/>
      <c r="D52" s="48"/>
      <c r="E52" s="94"/>
      <c r="F52" s="23"/>
      <c r="G52" s="94"/>
      <c r="H52" s="23"/>
      <c r="I52" s="23"/>
      <c r="J52" s="23"/>
      <c r="K52" s="26"/>
      <c r="L52" s="26"/>
      <c r="M52" s="26"/>
      <c r="N52" s="56"/>
      <c r="O52" s="56"/>
      <c r="P52" s="24"/>
    </row>
    <row r="53" spans="1:16" ht="16.149999999999999" hidden="1" customHeight="1">
      <c r="A53" s="38"/>
      <c r="B53" s="66" t="s">
        <v>57</v>
      </c>
      <c r="C53" s="26"/>
      <c r="D53" s="48"/>
      <c r="E53" s="94"/>
      <c r="F53" s="23"/>
      <c r="G53" s="94"/>
      <c r="H53" s="23"/>
      <c r="I53" s="23"/>
      <c r="J53" s="23"/>
      <c r="K53" s="26"/>
      <c r="L53" s="26"/>
      <c r="M53" s="26"/>
      <c r="N53" s="56"/>
      <c r="O53" s="56"/>
      <c r="P53" s="24"/>
    </row>
    <row r="54" spans="1:16" ht="16.149999999999999" hidden="1" customHeight="1" thickBot="1">
      <c r="A54" s="38"/>
      <c r="B54" s="29"/>
      <c r="C54" s="26"/>
      <c r="D54" s="26"/>
      <c r="E54" s="94"/>
      <c r="F54" s="106"/>
      <c r="G54" s="94"/>
      <c r="H54" s="23"/>
      <c r="I54" s="23"/>
      <c r="J54" s="23"/>
      <c r="K54" s="26"/>
      <c r="L54" s="26"/>
      <c r="M54" s="26"/>
      <c r="N54" s="56"/>
      <c r="O54" s="56"/>
      <c r="P54" s="24"/>
    </row>
    <row r="55" spans="1:16" ht="16.149999999999999" customHeight="1" thickBot="1">
      <c r="A55" s="108"/>
      <c r="B55" s="103" t="s">
        <v>12</v>
      </c>
      <c r="C55" s="95">
        <f>SUM(C47:C54)</f>
        <v>0.5</v>
      </c>
      <c r="D55" s="95">
        <f>SUM(D47:D54)</f>
        <v>0</v>
      </c>
      <c r="E55" s="95"/>
      <c r="F55" s="95">
        <f>SUM(F47:F54)</f>
        <v>0</v>
      </c>
      <c r="G55" s="95"/>
      <c r="H55" s="95">
        <f t="shared" ref="H55:P55" si="7">SUM(H47:H54)</f>
        <v>0</v>
      </c>
      <c r="I55" s="95">
        <f t="shared" si="7"/>
        <v>0</v>
      </c>
      <c r="J55" s="95">
        <f t="shared" si="7"/>
        <v>0</v>
      </c>
      <c r="K55" s="95">
        <f t="shared" si="7"/>
        <v>0</v>
      </c>
      <c r="L55" s="95">
        <f t="shared" si="7"/>
        <v>0</v>
      </c>
      <c r="M55" s="95">
        <f t="shared" si="7"/>
        <v>0</v>
      </c>
      <c r="N55" s="95">
        <f t="shared" si="7"/>
        <v>0</v>
      </c>
      <c r="O55" s="95">
        <f t="shared" si="7"/>
        <v>0</v>
      </c>
      <c r="P55" s="19">
        <f t="shared" si="7"/>
        <v>0</v>
      </c>
    </row>
    <row r="56" spans="1:16" ht="16.149999999999999" customHeight="1">
      <c r="A56" s="201" t="s">
        <v>17</v>
      </c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02"/>
      <c r="O56" s="202"/>
      <c r="P56" s="203"/>
    </row>
    <row r="57" spans="1:16" ht="16.149999999999999" hidden="1" customHeight="1">
      <c r="A57" s="110"/>
      <c r="B57" s="111" t="s">
        <v>30</v>
      </c>
      <c r="C57" s="26"/>
      <c r="D57" s="48"/>
      <c r="E57" s="94"/>
      <c r="F57" s="23"/>
      <c r="G57" s="94"/>
      <c r="H57" s="56"/>
      <c r="I57" s="23"/>
      <c r="J57" s="56"/>
      <c r="K57" s="26"/>
      <c r="L57" s="26"/>
      <c r="M57" s="26"/>
      <c r="N57" s="56"/>
      <c r="O57" s="56"/>
      <c r="P57" s="24"/>
    </row>
    <row r="58" spans="1:16" ht="16.149999999999999" hidden="1" customHeight="1">
      <c r="A58" s="110"/>
      <c r="B58" s="111" t="s">
        <v>30</v>
      </c>
      <c r="C58" s="26"/>
      <c r="D58" s="48"/>
      <c r="E58" s="94"/>
      <c r="F58" s="23"/>
      <c r="G58" s="94"/>
      <c r="H58" s="56"/>
      <c r="I58" s="23"/>
      <c r="J58" s="56"/>
      <c r="K58" s="26"/>
      <c r="L58" s="26"/>
      <c r="M58" s="26"/>
      <c r="N58" s="56"/>
      <c r="O58" s="56"/>
      <c r="P58" s="24"/>
    </row>
    <row r="59" spans="1:16" ht="16.149999999999999" customHeight="1">
      <c r="A59" s="36">
        <v>8</v>
      </c>
      <c r="B59" s="112" t="s">
        <v>108</v>
      </c>
      <c r="C59" s="26">
        <v>0.5</v>
      </c>
      <c r="D59" s="49"/>
      <c r="E59" s="94">
        <v>0.25</v>
      </c>
      <c r="F59" s="23">
        <f>ROUND(D59*E59,2)</f>
        <v>0</v>
      </c>
      <c r="G59" s="94">
        <v>0.2</v>
      </c>
      <c r="H59" s="56">
        <f>ROUND(D59*G59,2)</f>
        <v>0</v>
      </c>
      <c r="I59" s="23">
        <f>H59+D59+F59</f>
        <v>0</v>
      </c>
      <c r="J59" s="56">
        <f>ROUND(I59*C59,2)</f>
        <v>0</v>
      </c>
      <c r="K59" s="26"/>
      <c r="L59" s="26"/>
      <c r="M59" s="26"/>
      <c r="N59" s="22"/>
      <c r="O59" s="22"/>
      <c r="P59" s="24">
        <f>J59+K59+L59+M59+N59+O59</f>
        <v>0</v>
      </c>
    </row>
    <row r="60" spans="1:16" ht="16.149999999999999" customHeight="1">
      <c r="A60" s="36">
        <v>9</v>
      </c>
      <c r="B60" s="112" t="s">
        <v>59</v>
      </c>
      <c r="C60" s="26">
        <v>0.5</v>
      </c>
      <c r="D60" s="49"/>
      <c r="E60" s="94">
        <v>0.25</v>
      </c>
      <c r="F60" s="23">
        <f>ROUND(D60*E60,2)</f>
        <v>0</v>
      </c>
      <c r="G60" s="94"/>
      <c r="H60" s="56"/>
      <c r="I60" s="23">
        <f>H60+D60+F60</f>
        <v>0</v>
      </c>
      <c r="J60" s="56">
        <f>ROUND(I60*C60,2)</f>
        <v>0</v>
      </c>
      <c r="K60" s="26"/>
      <c r="L60" s="26"/>
      <c r="M60" s="26"/>
      <c r="N60" s="22"/>
      <c r="O60" s="22"/>
      <c r="P60" s="50">
        <f>J60+K60+L60+M60+N60+O60</f>
        <v>0</v>
      </c>
    </row>
    <row r="61" spans="1:16" ht="16.149999999999999" hidden="1" customHeight="1">
      <c r="A61" s="36"/>
      <c r="B61" s="112" t="s">
        <v>31</v>
      </c>
      <c r="C61" s="26"/>
      <c r="D61" s="48"/>
      <c r="E61" s="97"/>
      <c r="F61" s="23"/>
      <c r="G61" s="97"/>
      <c r="H61" s="56"/>
      <c r="I61" s="56"/>
      <c r="J61" s="56"/>
      <c r="K61" s="26"/>
      <c r="L61" s="26"/>
      <c r="M61" s="26"/>
      <c r="N61" s="22"/>
      <c r="O61" s="22"/>
      <c r="P61" s="24"/>
    </row>
    <row r="62" spans="1:16" ht="16.149999999999999" hidden="1" customHeight="1">
      <c r="A62" s="36"/>
      <c r="B62" s="112" t="s">
        <v>60</v>
      </c>
      <c r="C62" s="26"/>
      <c r="D62" s="48"/>
      <c r="E62" s="97"/>
      <c r="F62" s="23"/>
      <c r="G62" s="97"/>
      <c r="H62" s="56"/>
      <c r="I62" s="56"/>
      <c r="J62" s="56"/>
      <c r="K62" s="26"/>
      <c r="L62" s="26"/>
      <c r="M62" s="26"/>
      <c r="N62" s="22"/>
      <c r="O62" s="22"/>
      <c r="P62" s="24"/>
    </row>
    <row r="63" spans="1:16" ht="16.149999999999999" customHeight="1">
      <c r="A63" s="36">
        <v>10</v>
      </c>
      <c r="B63" s="112" t="s">
        <v>32</v>
      </c>
      <c r="C63" s="48">
        <v>1</v>
      </c>
      <c r="D63" s="49"/>
      <c r="E63" s="97">
        <v>0.25</v>
      </c>
      <c r="F63" s="23">
        <f>ROUND(D63*E63,2)</f>
        <v>0</v>
      </c>
      <c r="G63" s="94">
        <v>0.2</v>
      </c>
      <c r="H63" s="56">
        <f>ROUND(D63*G63,2)</f>
        <v>0</v>
      </c>
      <c r="I63" s="23">
        <f>H63+D63+F63</f>
        <v>0</v>
      </c>
      <c r="J63" s="56">
        <f>ROUND(I63*C63,2)</f>
        <v>0</v>
      </c>
      <c r="K63" s="26"/>
      <c r="L63" s="26"/>
      <c r="M63" s="26"/>
      <c r="N63" s="22"/>
      <c r="O63" s="22"/>
      <c r="P63" s="24">
        <f>J63+K63+L63+M63+N63+O63</f>
        <v>0</v>
      </c>
    </row>
    <row r="64" spans="1:16" ht="16.149999999999999" hidden="1" customHeight="1">
      <c r="A64" s="36"/>
      <c r="B64" s="112" t="s">
        <v>32</v>
      </c>
      <c r="C64" s="26"/>
      <c r="D64" s="48"/>
      <c r="E64" s="97"/>
      <c r="F64" s="23"/>
      <c r="G64" s="97"/>
      <c r="H64" s="56"/>
      <c r="I64" s="56"/>
      <c r="J64" s="56"/>
      <c r="K64" s="26"/>
      <c r="L64" s="26"/>
      <c r="M64" s="26"/>
      <c r="N64" s="22"/>
      <c r="O64" s="22"/>
      <c r="P64" s="24"/>
    </row>
    <row r="65" spans="1:82" ht="16.149999999999999" hidden="1" customHeight="1">
      <c r="A65" s="36"/>
      <c r="B65" s="112" t="s">
        <v>32</v>
      </c>
      <c r="C65" s="26"/>
      <c r="D65" s="48"/>
      <c r="E65" s="97"/>
      <c r="F65" s="23"/>
      <c r="G65" s="97"/>
      <c r="H65" s="56"/>
      <c r="I65" s="56"/>
      <c r="J65" s="56"/>
      <c r="K65" s="26"/>
      <c r="L65" s="26"/>
      <c r="M65" s="26"/>
      <c r="N65" s="22"/>
      <c r="O65" s="22"/>
      <c r="P65" s="24"/>
    </row>
    <row r="66" spans="1:82" ht="16.149999999999999" hidden="1" customHeight="1">
      <c r="A66" s="36"/>
      <c r="B66" s="112" t="s">
        <v>28</v>
      </c>
      <c r="C66" s="26"/>
      <c r="D66" s="48"/>
      <c r="E66" s="97"/>
      <c r="F66" s="23"/>
      <c r="G66" s="97"/>
      <c r="H66" s="56"/>
      <c r="I66" s="56"/>
      <c r="J66" s="56"/>
      <c r="K66" s="26"/>
      <c r="L66" s="26"/>
      <c r="M66" s="26"/>
      <c r="N66" s="22"/>
      <c r="O66" s="22"/>
      <c r="P66" s="24"/>
    </row>
    <row r="67" spans="1:82" ht="16.149999999999999" hidden="1" customHeight="1">
      <c r="A67" s="36"/>
      <c r="B67" s="112" t="s">
        <v>29</v>
      </c>
      <c r="C67" s="26"/>
      <c r="D67" s="48"/>
      <c r="E67" s="97"/>
      <c r="F67" s="23"/>
      <c r="G67" s="97"/>
      <c r="H67" s="56"/>
      <c r="I67" s="56"/>
      <c r="J67" s="56"/>
      <c r="K67" s="26"/>
      <c r="L67" s="26"/>
      <c r="M67" s="26"/>
      <c r="N67" s="22"/>
      <c r="O67" s="22"/>
      <c r="P67" s="24"/>
    </row>
    <row r="68" spans="1:82" ht="16.149999999999999" customHeight="1">
      <c r="A68" s="36">
        <v>11</v>
      </c>
      <c r="B68" s="112" t="s">
        <v>61</v>
      </c>
      <c r="C68" s="48">
        <v>20.67</v>
      </c>
      <c r="D68" s="49"/>
      <c r="E68" s="97">
        <v>0.25</v>
      </c>
      <c r="F68" s="23">
        <f>ROUND(D68*E68,2)</f>
        <v>0</v>
      </c>
      <c r="G68" s="97">
        <v>0.2</v>
      </c>
      <c r="H68" s="56">
        <f>ROUND(D68*G68,2)</f>
        <v>0</v>
      </c>
      <c r="I68" s="56">
        <f>H68+D68+F68</f>
        <v>0</v>
      </c>
      <c r="J68" s="56">
        <f>ROUND(I68*C68,2)</f>
        <v>0</v>
      </c>
      <c r="K68" s="26"/>
      <c r="L68" s="26"/>
      <c r="M68" s="26"/>
      <c r="N68" s="22"/>
      <c r="O68" s="22"/>
      <c r="P68" s="50">
        <f>J68+K68+L68+M68+N68+O68</f>
        <v>0</v>
      </c>
    </row>
    <row r="69" spans="1:82" ht="16.149999999999999" hidden="1" customHeight="1">
      <c r="A69" s="36"/>
      <c r="B69" s="112" t="s">
        <v>61</v>
      </c>
      <c r="C69" s="26"/>
      <c r="D69" s="48"/>
      <c r="E69" s="97"/>
      <c r="F69" s="23"/>
      <c r="G69" s="97"/>
      <c r="H69" s="56"/>
      <c r="I69" s="56"/>
      <c r="J69" s="56"/>
      <c r="K69" s="26"/>
      <c r="L69" s="26"/>
      <c r="M69" s="26"/>
      <c r="N69" s="22"/>
      <c r="O69" s="22"/>
      <c r="P69" s="24"/>
    </row>
    <row r="70" spans="1:82" ht="16.149999999999999" hidden="1" customHeight="1">
      <c r="A70" s="36"/>
      <c r="B70" s="112" t="s">
        <v>61</v>
      </c>
      <c r="C70" s="26"/>
      <c r="D70" s="48"/>
      <c r="E70" s="97"/>
      <c r="F70" s="23"/>
      <c r="G70" s="97"/>
      <c r="H70" s="56"/>
      <c r="I70" s="56"/>
      <c r="J70" s="56"/>
      <c r="K70" s="26"/>
      <c r="L70" s="26"/>
      <c r="M70" s="26"/>
      <c r="N70" s="22"/>
      <c r="O70" s="22"/>
      <c r="P70" s="24"/>
    </row>
    <row r="71" spans="1:82" ht="16.149999999999999" hidden="1" customHeight="1">
      <c r="A71" s="36"/>
      <c r="B71" s="112" t="s">
        <v>61</v>
      </c>
      <c r="C71" s="26"/>
      <c r="D71" s="48"/>
      <c r="E71" s="97"/>
      <c r="F71" s="23"/>
      <c r="G71" s="97"/>
      <c r="H71" s="56"/>
      <c r="I71" s="56"/>
      <c r="J71" s="56"/>
      <c r="K71" s="26"/>
      <c r="L71" s="26"/>
      <c r="M71" s="26"/>
      <c r="N71" s="22"/>
      <c r="O71" s="22"/>
      <c r="P71" s="24"/>
    </row>
    <row r="72" spans="1:82" ht="16.149999999999999" customHeight="1" thickBot="1">
      <c r="A72" s="36">
        <v>12</v>
      </c>
      <c r="B72" s="113" t="s">
        <v>72</v>
      </c>
      <c r="C72" s="26">
        <v>1</v>
      </c>
      <c r="D72" s="49"/>
      <c r="E72" s="97">
        <v>0.25</v>
      </c>
      <c r="F72" s="23">
        <f>ROUND(D72*E72,2)</f>
        <v>0</v>
      </c>
      <c r="G72" s="97">
        <v>0.2</v>
      </c>
      <c r="H72" s="56">
        <f>ROUND(D72*G72,2)</f>
        <v>0</v>
      </c>
      <c r="I72" s="56">
        <f>H72+D72+F72</f>
        <v>0</v>
      </c>
      <c r="J72" s="56">
        <f>ROUND(I72*C72,2)</f>
        <v>0</v>
      </c>
      <c r="K72" s="26"/>
      <c r="L72" s="26"/>
      <c r="M72" s="26"/>
      <c r="N72" s="22"/>
      <c r="O72" s="22"/>
      <c r="P72" s="24">
        <f>J72+K72+L72+M72+N72+O72</f>
        <v>0</v>
      </c>
    </row>
    <row r="73" spans="1:82" ht="16.149999999999999" hidden="1" customHeight="1">
      <c r="A73" s="36"/>
      <c r="B73" s="113" t="s">
        <v>72</v>
      </c>
      <c r="C73" s="26"/>
      <c r="D73" s="48"/>
      <c r="E73" s="97"/>
      <c r="F73" s="23"/>
      <c r="G73" s="97"/>
      <c r="H73" s="56"/>
      <c r="I73" s="56"/>
      <c r="J73" s="56"/>
      <c r="K73" s="26"/>
      <c r="L73" s="26"/>
      <c r="M73" s="26"/>
      <c r="N73" s="56"/>
      <c r="O73" s="56"/>
      <c r="P73" s="24"/>
    </row>
    <row r="74" spans="1:82" ht="16.149999999999999" hidden="1" customHeight="1">
      <c r="A74" s="36"/>
      <c r="B74" s="113" t="s">
        <v>72</v>
      </c>
      <c r="C74" s="26"/>
      <c r="D74" s="48"/>
      <c r="E74" s="97"/>
      <c r="F74" s="23"/>
      <c r="G74" s="97"/>
      <c r="H74" s="56"/>
      <c r="I74" s="56"/>
      <c r="J74" s="56"/>
      <c r="K74" s="26"/>
      <c r="L74" s="26"/>
      <c r="M74" s="26"/>
      <c r="N74" s="56"/>
      <c r="O74" s="56"/>
      <c r="P74" s="24"/>
    </row>
    <row r="75" spans="1:82" ht="16.149999999999999" hidden="1" customHeight="1">
      <c r="A75" s="36"/>
      <c r="B75" s="113" t="s">
        <v>72</v>
      </c>
      <c r="C75" s="26"/>
      <c r="D75" s="48"/>
      <c r="E75" s="97"/>
      <c r="F75" s="23"/>
      <c r="G75" s="97"/>
      <c r="H75" s="56"/>
      <c r="I75" s="56"/>
      <c r="J75" s="56"/>
      <c r="K75" s="26"/>
      <c r="L75" s="26"/>
      <c r="M75" s="26"/>
      <c r="N75" s="56"/>
      <c r="O75" s="56"/>
      <c r="P75" s="24"/>
    </row>
    <row r="76" spans="1:82" ht="16.149999999999999" hidden="1" customHeight="1">
      <c r="A76" s="36"/>
      <c r="B76" s="105" t="s">
        <v>75</v>
      </c>
      <c r="C76" s="26"/>
      <c r="D76" s="26"/>
      <c r="E76" s="97"/>
      <c r="F76" s="114"/>
      <c r="G76" s="97"/>
      <c r="H76" s="56"/>
      <c r="I76" s="56"/>
      <c r="J76" s="56"/>
      <c r="K76" s="26"/>
      <c r="L76" s="26"/>
      <c r="M76" s="26"/>
      <c r="N76" s="56"/>
      <c r="O76" s="56"/>
      <c r="P76" s="24"/>
      <c r="Q76" s="67"/>
      <c r="R76" s="67"/>
      <c r="S76" s="6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7"/>
      <c r="CA76" s="67"/>
      <c r="CB76" s="67"/>
      <c r="CC76" s="67"/>
      <c r="CD76" s="67"/>
    </row>
    <row r="77" spans="1:82" s="57" customFormat="1" ht="16.149999999999999" hidden="1" customHeight="1">
      <c r="A77" s="36"/>
      <c r="B77" s="105" t="s">
        <v>74</v>
      </c>
      <c r="C77" s="26"/>
      <c r="D77" s="26"/>
      <c r="E77" s="97"/>
      <c r="F77" s="114"/>
      <c r="G77" s="97"/>
      <c r="H77" s="56"/>
      <c r="I77" s="56"/>
      <c r="J77" s="56"/>
      <c r="K77" s="26"/>
      <c r="L77" s="26"/>
      <c r="M77" s="26"/>
      <c r="N77" s="56"/>
      <c r="O77" s="56"/>
      <c r="P77" s="3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67"/>
      <c r="AY77" s="67"/>
      <c r="AZ77" s="67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67"/>
      <c r="BL77" s="67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7"/>
      <c r="CA77" s="67"/>
      <c r="CB77" s="67"/>
      <c r="CC77" s="67"/>
      <c r="CD77" s="67"/>
    </row>
    <row r="78" spans="1:82" ht="16.149999999999999" hidden="1" customHeight="1">
      <c r="A78" s="36"/>
      <c r="B78" s="112" t="s">
        <v>85</v>
      </c>
      <c r="C78" s="26"/>
      <c r="D78" s="48"/>
      <c r="E78" s="94"/>
      <c r="F78" s="23"/>
      <c r="G78" s="94"/>
      <c r="H78" s="56"/>
      <c r="I78" s="23"/>
      <c r="J78" s="56"/>
      <c r="K78" s="26"/>
      <c r="L78" s="26"/>
      <c r="M78" s="26"/>
      <c r="N78" s="56"/>
      <c r="O78" s="56"/>
      <c r="P78" s="24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67"/>
      <c r="AY78" s="67"/>
      <c r="AZ78" s="67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67"/>
      <c r="BL78" s="67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7"/>
      <c r="CA78" s="67"/>
      <c r="CB78" s="67"/>
      <c r="CC78" s="67"/>
      <c r="CD78" s="67"/>
    </row>
    <row r="79" spans="1:82" s="57" customFormat="1" ht="16.149999999999999" hidden="1" customHeight="1" thickBot="1">
      <c r="A79" s="36"/>
      <c r="B79" s="112"/>
      <c r="C79" s="60"/>
      <c r="D79" s="60"/>
      <c r="E79" s="94"/>
      <c r="F79" s="106"/>
      <c r="G79" s="94"/>
      <c r="H79" s="23"/>
      <c r="I79" s="23"/>
      <c r="J79" s="23"/>
      <c r="K79" s="60"/>
      <c r="L79" s="60"/>
      <c r="M79" s="60"/>
      <c r="N79" s="23"/>
      <c r="O79" s="23"/>
      <c r="P79" s="24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  <c r="BG79" s="67"/>
      <c r="BH79" s="67"/>
      <c r="BI79" s="67"/>
      <c r="BJ79" s="67"/>
      <c r="BK79" s="67"/>
      <c r="BL79" s="67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7"/>
      <c r="CA79" s="67"/>
      <c r="CB79" s="67"/>
      <c r="CC79" s="67"/>
      <c r="CD79" s="67"/>
    </row>
    <row r="80" spans="1:82" ht="16.149999999999999" customHeight="1" thickBot="1">
      <c r="A80" s="115"/>
      <c r="B80" s="116" t="s">
        <v>12</v>
      </c>
      <c r="C80" s="117">
        <f>SUM(C57:C79)</f>
        <v>23.67</v>
      </c>
      <c r="D80" s="117">
        <f>SUM(D57:D79)</f>
        <v>0</v>
      </c>
      <c r="E80" s="117"/>
      <c r="F80" s="117">
        <f>SUM(F57:F79)</f>
        <v>0</v>
      </c>
      <c r="G80" s="117"/>
      <c r="H80" s="117">
        <f>SUM(H57:H79)</f>
        <v>0</v>
      </c>
      <c r="I80" s="117">
        <f>SUM(I57:I78)</f>
        <v>0</v>
      </c>
      <c r="J80" s="117">
        <f t="shared" ref="J80:O80" si="8">SUM(J57:J79)</f>
        <v>0</v>
      </c>
      <c r="K80" s="117">
        <f t="shared" si="8"/>
        <v>0</v>
      </c>
      <c r="L80" s="117">
        <f t="shared" si="8"/>
        <v>0</v>
      </c>
      <c r="M80" s="117">
        <f t="shared" si="8"/>
        <v>0</v>
      </c>
      <c r="N80" s="117">
        <f t="shared" si="8"/>
        <v>0</v>
      </c>
      <c r="O80" s="117">
        <f t="shared" si="8"/>
        <v>0</v>
      </c>
      <c r="P80" s="34">
        <f>SUM(P57:P79)</f>
        <v>0</v>
      </c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  <c r="BG80" s="67"/>
      <c r="BH80" s="67"/>
      <c r="BI80" s="67"/>
      <c r="BJ80" s="67"/>
      <c r="BK80" s="67"/>
      <c r="BL80" s="67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7"/>
      <c r="CA80" s="67"/>
      <c r="CB80" s="67"/>
      <c r="CC80" s="67"/>
      <c r="CD80" s="67"/>
    </row>
    <row r="81" spans="1:16" ht="16.149999999999999" hidden="1" customHeight="1">
      <c r="A81" s="171" t="s">
        <v>62</v>
      </c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2"/>
      <c r="O81" s="172"/>
      <c r="P81" s="173"/>
    </row>
    <row r="82" spans="1:16" ht="16.149999999999999" hidden="1" customHeight="1">
      <c r="A82" s="38"/>
      <c r="B82" s="44" t="s">
        <v>104</v>
      </c>
      <c r="C82" s="26"/>
      <c r="D82" s="48"/>
      <c r="E82" s="94"/>
      <c r="F82" s="23"/>
      <c r="G82" s="94"/>
      <c r="H82" s="56"/>
      <c r="I82" s="23"/>
      <c r="J82" s="56"/>
      <c r="K82" s="26"/>
      <c r="L82" s="26"/>
      <c r="M82" s="26"/>
      <c r="N82" s="56"/>
      <c r="O82" s="56"/>
      <c r="P82" s="24"/>
    </row>
    <row r="83" spans="1:16" ht="16.149999999999999" hidden="1" customHeight="1" thickBot="1">
      <c r="A83" s="25"/>
      <c r="B83" s="118" t="s">
        <v>63</v>
      </c>
      <c r="C83" s="26"/>
      <c r="D83" s="48"/>
      <c r="E83" s="94"/>
      <c r="F83" s="23"/>
      <c r="G83" s="94"/>
      <c r="H83" s="56"/>
      <c r="I83" s="23"/>
      <c r="J83" s="56"/>
      <c r="K83" s="26"/>
      <c r="L83" s="26"/>
      <c r="M83" s="26"/>
      <c r="N83" s="56"/>
      <c r="O83" s="56"/>
      <c r="P83" s="24"/>
    </row>
    <row r="84" spans="1:16" ht="16.149999999999999" hidden="1" customHeight="1" thickBot="1">
      <c r="A84" s="167" t="s">
        <v>12</v>
      </c>
      <c r="B84" s="168"/>
      <c r="C84" s="117">
        <f>SUM(C82:C83)</f>
        <v>0</v>
      </c>
      <c r="D84" s="117">
        <f>SUM(D82:D83)</f>
        <v>0</v>
      </c>
      <c r="E84" s="117">
        <v>0</v>
      </c>
      <c r="F84" s="117">
        <f>SUM(F82:F83)</f>
        <v>0</v>
      </c>
      <c r="G84" s="117">
        <v>0</v>
      </c>
      <c r="H84" s="117">
        <f t="shared" ref="H84:P84" si="9">SUM(H82:H83)</f>
        <v>0</v>
      </c>
      <c r="I84" s="117">
        <f t="shared" si="9"/>
        <v>0</v>
      </c>
      <c r="J84" s="117">
        <f t="shared" si="9"/>
        <v>0</v>
      </c>
      <c r="K84" s="117">
        <f t="shared" si="9"/>
        <v>0</v>
      </c>
      <c r="L84" s="117">
        <f t="shared" si="9"/>
        <v>0</v>
      </c>
      <c r="M84" s="117">
        <f t="shared" si="9"/>
        <v>0</v>
      </c>
      <c r="N84" s="117">
        <f t="shared" si="9"/>
        <v>0</v>
      </c>
      <c r="O84" s="117">
        <f t="shared" si="9"/>
        <v>0</v>
      </c>
      <c r="P84" s="34">
        <f t="shared" si="9"/>
        <v>0</v>
      </c>
    </row>
    <row r="85" spans="1:16" ht="16.149999999999999" customHeight="1" thickBot="1">
      <c r="A85" s="174" t="s">
        <v>24</v>
      </c>
      <c r="B85" s="175"/>
      <c r="C85" s="119">
        <f>C28+C32+C45+C55+C80+C84</f>
        <v>28.17</v>
      </c>
      <c r="D85" s="119">
        <f>D28+D32+D45+D55+D80+D84</f>
        <v>0</v>
      </c>
      <c r="E85" s="119"/>
      <c r="F85" s="119">
        <f>F28+F32+F45+F55+F80+F84</f>
        <v>0</v>
      </c>
      <c r="G85" s="119"/>
      <c r="H85" s="119">
        <f t="shared" ref="H85:P85" si="10">H28+H32+H45+H55+H80+H84</f>
        <v>0</v>
      </c>
      <c r="I85" s="119">
        <f t="shared" si="10"/>
        <v>0</v>
      </c>
      <c r="J85" s="119">
        <f t="shared" si="10"/>
        <v>0</v>
      </c>
      <c r="K85" s="119">
        <f t="shared" si="10"/>
        <v>0</v>
      </c>
      <c r="L85" s="119">
        <f t="shared" si="10"/>
        <v>0</v>
      </c>
      <c r="M85" s="119">
        <f t="shared" si="10"/>
        <v>0</v>
      </c>
      <c r="N85" s="119">
        <f t="shared" si="10"/>
        <v>0</v>
      </c>
      <c r="O85" s="119">
        <f t="shared" si="10"/>
        <v>0</v>
      </c>
      <c r="P85" s="80">
        <f t="shared" si="10"/>
        <v>0</v>
      </c>
    </row>
    <row r="86" spans="1:16" ht="16.149999999999999" customHeight="1" thickBot="1">
      <c r="A86" s="204" t="s">
        <v>124</v>
      </c>
      <c r="B86" s="205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72">
        <f>P85*12</f>
        <v>0</v>
      </c>
    </row>
    <row r="87" spans="1:16" ht="16.149999999999999" hidden="1" customHeight="1">
      <c r="A87" s="206"/>
      <c r="B87" s="207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74"/>
    </row>
    <row r="88" spans="1:16" ht="16.149999999999999" customHeight="1" thickBot="1">
      <c r="A88" s="204" t="s">
        <v>125</v>
      </c>
      <c r="B88" s="205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74"/>
    </row>
    <row r="89" spans="1:16" ht="16.149999999999999" hidden="1" customHeight="1">
      <c r="A89" s="206" t="s">
        <v>102</v>
      </c>
      <c r="B89" s="207"/>
      <c r="C89" s="61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74"/>
    </row>
    <row r="90" spans="1:16" ht="17.25" customHeight="1" thickBot="1">
      <c r="A90" s="204" t="s">
        <v>129</v>
      </c>
      <c r="B90" s="20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74"/>
    </row>
    <row r="91" spans="1:16" ht="16.149999999999999" customHeight="1" thickBot="1">
      <c r="A91" s="196" t="s">
        <v>128</v>
      </c>
      <c r="B91" s="197"/>
      <c r="C91" s="78">
        <f>C85</f>
        <v>28.17</v>
      </c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80"/>
    </row>
    <row r="92" spans="1:16" ht="16.149999999999999" customHeight="1">
      <c r="A92" s="198" t="s">
        <v>21</v>
      </c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200"/>
    </row>
    <row r="93" spans="1:16" ht="16.149999999999999" customHeight="1" thickBot="1">
      <c r="A93" s="162" t="s">
        <v>10</v>
      </c>
      <c r="B93" s="163"/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4"/>
    </row>
    <row r="94" spans="1:16" ht="16.149999999999999" customHeight="1" thickBot="1">
      <c r="A94" s="36">
        <v>13</v>
      </c>
      <c r="B94" s="99" t="s">
        <v>11</v>
      </c>
      <c r="C94" s="120">
        <v>1</v>
      </c>
      <c r="D94" s="120"/>
      <c r="E94" s="97">
        <v>0.25</v>
      </c>
      <c r="F94" s="106">
        <f>ROUND(D94*E94,2)</f>
        <v>0</v>
      </c>
      <c r="G94" s="97"/>
      <c r="H94" s="56"/>
      <c r="I94" s="56">
        <f>H94+D94+F94</f>
        <v>0</v>
      </c>
      <c r="J94" s="56">
        <f>ROUND(I94*C94,2)</f>
        <v>0</v>
      </c>
      <c r="K94" s="26"/>
      <c r="L94" s="26"/>
      <c r="M94" s="26"/>
      <c r="N94" s="22"/>
      <c r="O94" s="22">
        <f>ROUND((J94+K94+L94+M94+N94)*15%,2)</f>
        <v>0</v>
      </c>
      <c r="P94" s="37">
        <f>J94+K94+L94+M94+N94+O94</f>
        <v>0</v>
      </c>
    </row>
    <row r="95" spans="1:16" ht="16.149999999999999" hidden="1" customHeight="1">
      <c r="A95" s="38"/>
      <c r="B95" s="99" t="s">
        <v>35</v>
      </c>
      <c r="C95" s="120"/>
      <c r="D95" s="120"/>
      <c r="E95" s="97"/>
      <c r="F95" s="106"/>
      <c r="G95" s="97"/>
      <c r="H95" s="56"/>
      <c r="I95" s="56"/>
      <c r="J95" s="56"/>
      <c r="K95" s="26"/>
      <c r="L95" s="26"/>
      <c r="M95" s="26"/>
      <c r="N95" s="56"/>
      <c r="O95" s="56"/>
      <c r="P95" s="37"/>
    </row>
    <row r="96" spans="1:16" ht="16.149999999999999" hidden="1" customHeight="1" thickBot="1">
      <c r="A96" s="27"/>
      <c r="B96" s="99"/>
      <c r="C96" s="26"/>
      <c r="D96" s="26"/>
      <c r="E96" s="100"/>
      <c r="F96" s="106"/>
      <c r="G96" s="100"/>
      <c r="H96" s="101"/>
      <c r="I96" s="101"/>
      <c r="J96" s="101"/>
      <c r="K96" s="39"/>
      <c r="L96" s="39"/>
      <c r="M96" s="39"/>
      <c r="N96" s="56"/>
      <c r="O96" s="98"/>
      <c r="P96" s="40"/>
    </row>
    <row r="97" spans="1:17" ht="16.149999999999999" customHeight="1" thickBot="1">
      <c r="A97" s="108"/>
      <c r="B97" s="103" t="s">
        <v>12</v>
      </c>
      <c r="C97" s="95">
        <f>SUM(C94:C96)</f>
        <v>1</v>
      </c>
      <c r="D97" s="95">
        <f>SUM(D94:D96)</f>
        <v>0</v>
      </c>
      <c r="E97" s="95"/>
      <c r="F97" s="95">
        <f>SUM(F94:F96)</f>
        <v>0</v>
      </c>
      <c r="G97" s="95"/>
      <c r="H97" s="95">
        <f t="shared" ref="H97:P97" si="11">SUM(H94:H96)</f>
        <v>0</v>
      </c>
      <c r="I97" s="95">
        <f t="shared" si="11"/>
        <v>0</v>
      </c>
      <c r="J97" s="95">
        <f t="shared" si="11"/>
        <v>0</v>
      </c>
      <c r="K97" s="95">
        <f t="shared" si="11"/>
        <v>0</v>
      </c>
      <c r="L97" s="95">
        <f t="shared" si="11"/>
        <v>0</v>
      </c>
      <c r="M97" s="95">
        <f t="shared" si="11"/>
        <v>0</v>
      </c>
      <c r="N97" s="95">
        <f t="shared" si="11"/>
        <v>0</v>
      </c>
      <c r="O97" s="95">
        <f t="shared" si="11"/>
        <v>0</v>
      </c>
      <c r="P97" s="34">
        <f t="shared" si="11"/>
        <v>0</v>
      </c>
    </row>
    <row r="98" spans="1:17" ht="16.149999999999999" customHeight="1" thickBot="1">
      <c r="A98" s="159" t="s">
        <v>16</v>
      </c>
      <c r="B98" s="160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1:17" ht="16.149999999999999" customHeight="1">
      <c r="A99" s="121">
        <v>14</v>
      </c>
      <c r="B99" s="20" t="s">
        <v>13</v>
      </c>
      <c r="C99" s="35">
        <v>1</v>
      </c>
      <c r="D99" s="35">
        <f>ROUNDUP(D27*75%,0)</f>
        <v>0</v>
      </c>
      <c r="E99" s="97"/>
      <c r="F99" s="106"/>
      <c r="G99" s="97"/>
      <c r="H99" s="56"/>
      <c r="I99" s="56">
        <f>H99+D99+F99</f>
        <v>0</v>
      </c>
      <c r="J99" s="56">
        <f>ROUND(I99*C99,2)</f>
        <v>0</v>
      </c>
      <c r="K99" s="26"/>
      <c r="L99" s="26"/>
      <c r="M99" s="26">
        <f>ROUND(J99*10%,2)</f>
        <v>0</v>
      </c>
      <c r="N99" s="22"/>
      <c r="O99" s="22">
        <f>ROUND((J99+K99+L99+M99+N99)*15%,2)</f>
        <v>0</v>
      </c>
      <c r="P99" s="37">
        <f>J99+K99+L99+M99+N99+O99</f>
        <v>0</v>
      </c>
      <c r="Q99" s="41"/>
    </row>
    <row r="100" spans="1:17" ht="16.149999999999999" hidden="1" customHeight="1">
      <c r="A100" s="122"/>
      <c r="B100" s="17" t="s">
        <v>33</v>
      </c>
      <c r="C100" s="26"/>
      <c r="D100" s="26"/>
      <c r="E100" s="97"/>
      <c r="F100" s="106"/>
      <c r="G100" s="97"/>
      <c r="H100" s="56"/>
      <c r="I100" s="56"/>
      <c r="J100" s="56"/>
      <c r="K100" s="26"/>
      <c r="L100" s="26"/>
      <c r="M100" s="26"/>
      <c r="N100" s="22"/>
      <c r="O100" s="22">
        <f t="shared" ref="O100:O101" si="12">ROUND((J100+K100+L100+M100+N100)*15%,2)</f>
        <v>0</v>
      </c>
      <c r="P100" s="37"/>
    </row>
    <row r="101" spans="1:17" ht="16.149999999999999" customHeight="1" thickBot="1">
      <c r="A101" s="122">
        <v>15</v>
      </c>
      <c r="B101" s="123" t="s">
        <v>89</v>
      </c>
      <c r="C101" s="26">
        <v>1</v>
      </c>
      <c r="D101" s="26"/>
      <c r="E101" s="97"/>
      <c r="F101" s="106"/>
      <c r="G101" s="97"/>
      <c r="H101" s="56"/>
      <c r="I101" s="56">
        <f>H101+D101+F101</f>
        <v>0</v>
      </c>
      <c r="J101" s="56">
        <f>ROUND(I101*C101,2)</f>
        <v>0</v>
      </c>
      <c r="K101" s="26"/>
      <c r="L101" s="26"/>
      <c r="M101" s="26"/>
      <c r="N101" s="22"/>
      <c r="O101" s="22">
        <f t="shared" si="12"/>
        <v>0</v>
      </c>
      <c r="P101" s="37">
        <f>J101+K101+L101+M101+N101+O101</f>
        <v>0</v>
      </c>
    </row>
    <row r="102" spans="1:17" ht="16.149999999999999" hidden="1" customHeight="1">
      <c r="A102" s="122"/>
      <c r="B102" s="123" t="s">
        <v>70</v>
      </c>
      <c r="C102" s="26"/>
      <c r="D102" s="26"/>
      <c r="E102" s="97"/>
      <c r="F102" s="106"/>
      <c r="G102" s="97"/>
      <c r="H102" s="56"/>
      <c r="I102" s="56"/>
      <c r="J102" s="56"/>
      <c r="K102" s="26"/>
      <c r="L102" s="26"/>
      <c r="M102" s="26"/>
      <c r="N102" s="56"/>
      <c r="O102" s="56"/>
      <c r="P102" s="37"/>
    </row>
    <row r="103" spans="1:17" ht="16.149999999999999" hidden="1" customHeight="1">
      <c r="A103" s="122"/>
      <c r="B103" s="123" t="s">
        <v>64</v>
      </c>
      <c r="C103" s="26"/>
      <c r="D103" s="26"/>
      <c r="E103" s="97"/>
      <c r="F103" s="106"/>
      <c r="G103" s="97"/>
      <c r="H103" s="56"/>
      <c r="I103" s="56"/>
      <c r="J103" s="56"/>
      <c r="K103" s="26"/>
      <c r="L103" s="26"/>
      <c r="M103" s="26"/>
      <c r="N103" s="56"/>
      <c r="O103" s="56"/>
      <c r="P103" s="37"/>
    </row>
    <row r="104" spans="1:17" ht="16.149999999999999" hidden="1" customHeight="1" thickBot="1">
      <c r="A104" s="122"/>
      <c r="B104" s="123"/>
      <c r="C104" s="58"/>
      <c r="D104" s="58"/>
      <c r="E104" s="124"/>
      <c r="F104" s="106"/>
      <c r="G104" s="97"/>
      <c r="H104" s="56"/>
      <c r="I104" s="56"/>
      <c r="J104" s="56"/>
      <c r="K104" s="26"/>
      <c r="L104" s="26"/>
      <c r="M104" s="26"/>
      <c r="N104" s="56"/>
      <c r="O104" s="56"/>
      <c r="P104" s="37"/>
    </row>
    <row r="105" spans="1:17" ht="16.149999999999999" customHeight="1" thickBot="1">
      <c r="A105" s="108"/>
      <c r="B105" s="103" t="s">
        <v>12</v>
      </c>
      <c r="C105" s="117">
        <f>SUM(C99:C104)</f>
        <v>2</v>
      </c>
      <c r="D105" s="117">
        <f>SUM(D99:D104)</f>
        <v>0</v>
      </c>
      <c r="E105" s="117"/>
      <c r="F105" s="117">
        <f>SUM(F99:F104)</f>
        <v>0</v>
      </c>
      <c r="G105" s="117"/>
      <c r="H105" s="117">
        <f t="shared" ref="H105:P105" si="13">SUM(H99:H104)</f>
        <v>0</v>
      </c>
      <c r="I105" s="117">
        <f t="shared" si="13"/>
        <v>0</v>
      </c>
      <c r="J105" s="117">
        <f t="shared" si="13"/>
        <v>0</v>
      </c>
      <c r="K105" s="117">
        <f t="shared" si="13"/>
        <v>0</v>
      </c>
      <c r="L105" s="117">
        <f t="shared" si="13"/>
        <v>0</v>
      </c>
      <c r="M105" s="117">
        <f t="shared" si="13"/>
        <v>0</v>
      </c>
      <c r="N105" s="117">
        <f t="shared" si="13"/>
        <v>0</v>
      </c>
      <c r="O105" s="117">
        <f t="shared" si="13"/>
        <v>0</v>
      </c>
      <c r="P105" s="34">
        <f t="shared" si="13"/>
        <v>0</v>
      </c>
    </row>
    <row r="106" spans="1:17" ht="16.149999999999999" customHeight="1" thickBot="1">
      <c r="A106" s="159" t="s">
        <v>14</v>
      </c>
      <c r="B106" s="160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1"/>
    </row>
    <row r="107" spans="1:17" ht="16.149999999999999" customHeight="1">
      <c r="A107" s="142">
        <v>16</v>
      </c>
      <c r="B107" s="18" t="s">
        <v>34</v>
      </c>
      <c r="C107" s="26">
        <v>1</v>
      </c>
      <c r="D107" s="48"/>
      <c r="E107" s="97">
        <v>0.25</v>
      </c>
      <c r="F107" s="106">
        <f>ROUND(D107*E107,2)</f>
        <v>0</v>
      </c>
      <c r="G107" s="97"/>
      <c r="H107" s="56"/>
      <c r="I107" s="56">
        <f>H107+D107+F107</f>
        <v>0</v>
      </c>
      <c r="J107" s="56">
        <f>ROUND(I107*C107,2)</f>
        <v>0</v>
      </c>
      <c r="K107" s="26">
        <f>ROUND(D107*4%,2)</f>
        <v>0</v>
      </c>
      <c r="L107" s="26"/>
      <c r="M107" s="26"/>
      <c r="N107" s="22"/>
      <c r="O107" s="22"/>
      <c r="P107" s="37">
        <f>J107+K107+L107+M107+N107+O107</f>
        <v>0</v>
      </c>
    </row>
    <row r="108" spans="1:17" ht="16.149999999999999" hidden="1" customHeight="1">
      <c r="A108" s="132"/>
      <c r="B108" s="141" t="s">
        <v>106</v>
      </c>
      <c r="C108" s="26"/>
      <c r="D108" s="48"/>
      <c r="E108" s="97"/>
      <c r="F108" s="106"/>
      <c r="G108" s="97"/>
      <c r="H108" s="56"/>
      <c r="I108" s="56"/>
      <c r="J108" s="56"/>
      <c r="K108" s="26"/>
      <c r="L108" s="26"/>
      <c r="M108" s="26"/>
      <c r="N108" s="22"/>
      <c r="O108" s="22"/>
      <c r="P108" s="37"/>
    </row>
    <row r="109" spans="1:17" ht="16.149999999999999" customHeight="1">
      <c r="A109" s="126">
        <v>17</v>
      </c>
      <c r="B109" s="17" t="s">
        <v>81</v>
      </c>
      <c r="C109" s="26">
        <v>1</v>
      </c>
      <c r="D109" s="48"/>
      <c r="E109" s="97"/>
      <c r="F109" s="106"/>
      <c r="G109" s="97"/>
      <c r="H109" s="56"/>
      <c r="I109" s="56">
        <f>H109+D109+F109</f>
        <v>0</v>
      </c>
      <c r="J109" s="56">
        <f>ROUND(I109*C109,2)</f>
        <v>0</v>
      </c>
      <c r="K109" s="26">
        <f>ROUND(J109*4%,2)</f>
        <v>0</v>
      </c>
      <c r="L109" s="26"/>
      <c r="M109" s="26"/>
      <c r="N109" s="22"/>
      <c r="O109" s="22"/>
      <c r="P109" s="37">
        <f>J109+K109+L109+M109+N109+O109</f>
        <v>0</v>
      </c>
    </row>
    <row r="110" spans="1:17" ht="16.149999999999999" hidden="1" customHeight="1">
      <c r="A110" s="126"/>
      <c r="B110" s="123" t="s">
        <v>36</v>
      </c>
      <c r="C110" s="26"/>
      <c r="D110" s="125"/>
      <c r="E110" s="97"/>
      <c r="F110" s="106"/>
      <c r="G110" s="97"/>
      <c r="H110" s="56"/>
      <c r="I110" s="56"/>
      <c r="J110" s="56"/>
      <c r="K110" s="26"/>
      <c r="L110" s="26"/>
      <c r="M110" s="26"/>
      <c r="N110" s="22"/>
      <c r="O110" s="22"/>
      <c r="P110" s="37"/>
    </row>
    <row r="111" spans="1:17" ht="16.149999999999999" customHeight="1">
      <c r="A111" s="122">
        <v>18</v>
      </c>
      <c r="B111" s="123" t="s">
        <v>37</v>
      </c>
      <c r="C111" s="26">
        <v>1</v>
      </c>
      <c r="D111" s="48"/>
      <c r="E111" s="97"/>
      <c r="F111" s="106"/>
      <c r="G111" s="97"/>
      <c r="H111" s="56"/>
      <c r="I111" s="56">
        <f>H111+D111+F111</f>
        <v>0</v>
      </c>
      <c r="J111" s="56">
        <f>ROUND(I111*C111,2)</f>
        <v>0</v>
      </c>
      <c r="K111" s="26"/>
      <c r="L111" s="26"/>
      <c r="M111" s="26"/>
      <c r="N111" s="22"/>
      <c r="O111" s="22"/>
      <c r="P111" s="37">
        <f>J111+K111+L111+M111+N111+O111</f>
        <v>0</v>
      </c>
    </row>
    <row r="112" spans="1:17" ht="16.149999999999999" customHeight="1" thickBot="1">
      <c r="A112" s="122">
        <v>19</v>
      </c>
      <c r="B112" s="18" t="s">
        <v>38</v>
      </c>
      <c r="C112" s="26">
        <v>1</v>
      </c>
      <c r="D112" s="48"/>
      <c r="E112" s="97"/>
      <c r="F112" s="106"/>
      <c r="G112" s="97"/>
      <c r="H112" s="56"/>
      <c r="I112" s="56">
        <f>H112+D112+F112</f>
        <v>0</v>
      </c>
      <c r="J112" s="56">
        <f>ROUND(I112*C112,2)</f>
        <v>0</v>
      </c>
      <c r="K112" s="26"/>
      <c r="L112" s="26"/>
      <c r="M112" s="26"/>
      <c r="N112" s="22"/>
      <c r="O112" s="22"/>
      <c r="P112" s="37">
        <f>J112+K112+L112+M112+N112+O112</f>
        <v>0</v>
      </c>
    </row>
    <row r="113" spans="1:16" ht="16.149999999999999" hidden="1" customHeight="1" thickBot="1">
      <c r="A113" s="122"/>
      <c r="B113" s="123"/>
      <c r="C113" s="26"/>
      <c r="D113" s="26"/>
      <c r="E113" s="97"/>
      <c r="F113" s="106"/>
      <c r="G113" s="97"/>
      <c r="H113" s="56"/>
      <c r="I113" s="56"/>
      <c r="J113" s="56"/>
      <c r="K113" s="26"/>
      <c r="L113" s="26"/>
      <c r="M113" s="26"/>
      <c r="N113" s="56"/>
      <c r="O113" s="56"/>
      <c r="P113" s="37"/>
    </row>
    <row r="114" spans="1:16" ht="16.149999999999999" customHeight="1" thickBot="1">
      <c r="A114" s="108"/>
      <c r="B114" s="103" t="s">
        <v>12</v>
      </c>
      <c r="C114" s="117">
        <f>SUM(C107:C113)</f>
        <v>4</v>
      </c>
      <c r="D114" s="117">
        <f>SUM(D107:D113)</f>
        <v>0</v>
      </c>
      <c r="E114" s="117"/>
      <c r="F114" s="117">
        <f>SUM(F107:F113)</f>
        <v>0</v>
      </c>
      <c r="G114" s="117"/>
      <c r="H114" s="117">
        <f t="shared" ref="H114:P114" si="14">SUM(H107:H113)</f>
        <v>0</v>
      </c>
      <c r="I114" s="117">
        <f t="shared" si="14"/>
        <v>0</v>
      </c>
      <c r="J114" s="117">
        <f t="shared" si="14"/>
        <v>0</v>
      </c>
      <c r="K114" s="117">
        <f t="shared" si="14"/>
        <v>0</v>
      </c>
      <c r="L114" s="117">
        <f t="shared" si="14"/>
        <v>0</v>
      </c>
      <c r="M114" s="117">
        <f t="shared" si="14"/>
        <v>0</v>
      </c>
      <c r="N114" s="117">
        <f t="shared" si="14"/>
        <v>0</v>
      </c>
      <c r="O114" s="117">
        <f t="shared" si="14"/>
        <v>0</v>
      </c>
      <c r="P114" s="34">
        <f t="shared" si="14"/>
        <v>0</v>
      </c>
    </row>
    <row r="115" spans="1:16" ht="16.149999999999999" customHeight="1" thickBot="1">
      <c r="A115" s="159" t="s">
        <v>22</v>
      </c>
      <c r="B115" s="160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1"/>
    </row>
    <row r="116" spans="1:16" ht="16.149999999999999" customHeight="1">
      <c r="A116" s="121">
        <v>20</v>
      </c>
      <c r="B116" s="20" t="s">
        <v>44</v>
      </c>
      <c r="C116" s="35">
        <v>5</v>
      </c>
      <c r="D116" s="48"/>
      <c r="E116" s="97"/>
      <c r="F116" s="106"/>
      <c r="G116" s="97"/>
      <c r="H116" s="56"/>
      <c r="I116" s="56">
        <f>H116+D116+F116</f>
        <v>0</v>
      </c>
      <c r="J116" s="56">
        <f>ROUND(I116*C116,2)</f>
        <v>0</v>
      </c>
      <c r="K116" s="26"/>
      <c r="L116" s="26"/>
      <c r="M116" s="26"/>
      <c r="N116" s="22"/>
      <c r="O116" s="22"/>
      <c r="P116" s="37">
        <f>J116+K116+L116+M116+N116+O116</f>
        <v>0</v>
      </c>
    </row>
    <row r="117" spans="1:16" ht="16.149999999999999" customHeight="1">
      <c r="A117" s="122">
        <v>21</v>
      </c>
      <c r="B117" s="17" t="s">
        <v>65</v>
      </c>
      <c r="C117" s="26">
        <v>1</v>
      </c>
      <c r="D117" s="48"/>
      <c r="E117" s="97"/>
      <c r="F117" s="106"/>
      <c r="G117" s="97"/>
      <c r="H117" s="56"/>
      <c r="I117" s="56">
        <f>H117+D117+F117</f>
        <v>0</v>
      </c>
      <c r="J117" s="56">
        <f>ROUND(I117*C117,2)</f>
        <v>0</v>
      </c>
      <c r="K117" s="26"/>
      <c r="L117" s="26"/>
      <c r="M117" s="26"/>
      <c r="N117" s="22"/>
      <c r="O117" s="22"/>
      <c r="P117" s="37">
        <f>J117+K117+L117+M117+N117+O117</f>
        <v>0</v>
      </c>
    </row>
    <row r="118" spans="1:16" ht="16.149999999999999" customHeight="1">
      <c r="A118" s="122">
        <v>22</v>
      </c>
      <c r="B118" s="123" t="s">
        <v>45</v>
      </c>
      <c r="C118" s="26">
        <v>2.5</v>
      </c>
      <c r="D118" s="48"/>
      <c r="E118" s="97"/>
      <c r="F118" s="106"/>
      <c r="G118" s="97"/>
      <c r="H118" s="56"/>
      <c r="I118" s="56">
        <f>H118+D118+F118</f>
        <v>0</v>
      </c>
      <c r="J118" s="56">
        <f>ROUND(I118*C118,2)</f>
        <v>0</v>
      </c>
      <c r="K118" s="26"/>
      <c r="L118" s="48"/>
      <c r="M118" s="26"/>
      <c r="N118" s="22"/>
      <c r="O118" s="22"/>
      <c r="P118" s="37">
        <f>J118+K118+L118+M118+N118+O118</f>
        <v>0</v>
      </c>
    </row>
    <row r="119" spans="1:16" ht="16.149999999999999" customHeight="1">
      <c r="A119" s="122">
        <v>23</v>
      </c>
      <c r="B119" s="123" t="s">
        <v>46</v>
      </c>
      <c r="C119" s="26">
        <v>2</v>
      </c>
      <c r="D119" s="48"/>
      <c r="E119" s="97"/>
      <c r="F119" s="106"/>
      <c r="G119" s="97"/>
      <c r="H119" s="56"/>
      <c r="I119" s="56">
        <f>H119+D119+F119</f>
        <v>0</v>
      </c>
      <c r="J119" s="56">
        <f>ROUND(I119*C119,2)</f>
        <v>0</v>
      </c>
      <c r="K119" s="26"/>
      <c r="L119" s="26"/>
      <c r="M119" s="26"/>
      <c r="N119" s="22"/>
      <c r="O119" s="22"/>
      <c r="P119" s="37">
        <f>J119+K119+L119+M119+N119+O119</f>
        <v>0</v>
      </c>
    </row>
    <row r="120" spans="1:16" ht="16.149999999999999" customHeight="1">
      <c r="A120" s="122">
        <v>24</v>
      </c>
      <c r="B120" s="123" t="s">
        <v>77</v>
      </c>
      <c r="C120" s="26">
        <v>1</v>
      </c>
      <c r="D120" s="48"/>
      <c r="E120" s="97"/>
      <c r="F120" s="106"/>
      <c r="G120" s="97"/>
      <c r="H120" s="56"/>
      <c r="I120" s="56">
        <f>H120+D120+F120</f>
        <v>0</v>
      </c>
      <c r="J120" s="56">
        <f>ROUND(I120*C120,2)</f>
        <v>0</v>
      </c>
      <c r="K120" s="26"/>
      <c r="L120" s="26"/>
      <c r="M120" s="26"/>
      <c r="N120" s="22"/>
      <c r="O120" s="22"/>
      <c r="P120" s="37">
        <f>J120+K120+L120+M120+N120+O120</f>
        <v>0</v>
      </c>
    </row>
    <row r="121" spans="1:16" ht="23.25" hidden="1" customHeight="1">
      <c r="A121" s="122"/>
      <c r="B121" s="123" t="s">
        <v>42</v>
      </c>
      <c r="C121" s="26"/>
      <c r="D121" s="48"/>
      <c r="E121" s="97"/>
      <c r="F121" s="106"/>
      <c r="G121" s="97"/>
      <c r="H121" s="56"/>
      <c r="I121" s="56"/>
      <c r="J121" s="56"/>
      <c r="K121" s="26"/>
      <c r="L121" s="26"/>
      <c r="M121" s="26"/>
      <c r="N121" s="22"/>
      <c r="O121" s="22"/>
      <c r="P121" s="37"/>
    </row>
    <row r="122" spans="1:16" ht="32.25" customHeight="1">
      <c r="A122" s="122">
        <v>25</v>
      </c>
      <c r="B122" s="123" t="s">
        <v>117</v>
      </c>
      <c r="C122" s="26">
        <v>0.5</v>
      </c>
      <c r="D122" s="48"/>
      <c r="E122" s="97"/>
      <c r="F122" s="106"/>
      <c r="G122" s="97"/>
      <c r="H122" s="56"/>
      <c r="I122" s="56">
        <f>H122+D122+F122</f>
        <v>0</v>
      </c>
      <c r="J122" s="56">
        <f>ROUND(I122*C122,2)</f>
        <v>0</v>
      </c>
      <c r="K122" s="26"/>
      <c r="L122" s="26"/>
      <c r="M122" s="26"/>
      <c r="N122" s="22"/>
      <c r="O122" s="22"/>
      <c r="P122" s="37">
        <f>J122+K122+L122+M122+N122+O122</f>
        <v>0</v>
      </c>
    </row>
    <row r="123" spans="1:16" ht="16.149999999999999" customHeight="1">
      <c r="A123" s="122">
        <v>26</v>
      </c>
      <c r="B123" s="123" t="s">
        <v>66</v>
      </c>
      <c r="C123" s="26">
        <v>0.95</v>
      </c>
      <c r="D123" s="48"/>
      <c r="E123" s="97"/>
      <c r="F123" s="106"/>
      <c r="G123" s="97"/>
      <c r="H123" s="56"/>
      <c r="I123" s="56">
        <f>H123+D123+F123</f>
        <v>0</v>
      </c>
      <c r="J123" s="56">
        <f>ROUND(I123*C123,2)</f>
        <v>0</v>
      </c>
      <c r="K123" s="26"/>
      <c r="L123" s="26"/>
      <c r="M123" s="26"/>
      <c r="N123" s="22"/>
      <c r="O123" s="22"/>
      <c r="P123" s="37">
        <f>J123+K123+L123+M123+N123+O123</f>
        <v>0</v>
      </c>
    </row>
    <row r="124" spans="1:16" ht="16.149999999999999" hidden="1" customHeight="1">
      <c r="A124" s="122"/>
      <c r="B124" s="123" t="s">
        <v>43</v>
      </c>
      <c r="C124" s="26"/>
      <c r="D124" s="48"/>
      <c r="E124" s="97"/>
      <c r="F124" s="106"/>
      <c r="G124" s="97"/>
      <c r="H124" s="56"/>
      <c r="I124" s="56"/>
      <c r="J124" s="56"/>
      <c r="K124" s="26"/>
      <c r="L124" s="26"/>
      <c r="M124" s="26"/>
      <c r="N124" s="22"/>
      <c r="O124" s="22"/>
      <c r="P124" s="37"/>
    </row>
    <row r="125" spans="1:16" ht="16.149999999999999" hidden="1" customHeight="1">
      <c r="A125" s="122"/>
      <c r="B125" s="123" t="s">
        <v>71</v>
      </c>
      <c r="C125" s="26"/>
      <c r="D125" s="48"/>
      <c r="E125" s="97"/>
      <c r="F125" s="106"/>
      <c r="G125" s="97"/>
      <c r="H125" s="56"/>
      <c r="I125" s="56"/>
      <c r="J125" s="56"/>
      <c r="K125" s="26"/>
      <c r="L125" s="26"/>
      <c r="M125" s="26"/>
      <c r="N125" s="22"/>
      <c r="O125" s="22"/>
      <c r="P125" s="37"/>
    </row>
    <row r="126" spans="1:16" ht="16.149999999999999" customHeight="1">
      <c r="A126" s="122">
        <v>27</v>
      </c>
      <c r="B126" s="123" t="s">
        <v>40</v>
      </c>
      <c r="C126" s="26">
        <v>1</v>
      </c>
      <c r="D126" s="48"/>
      <c r="E126" s="97"/>
      <c r="F126" s="106"/>
      <c r="G126" s="97"/>
      <c r="H126" s="56"/>
      <c r="I126" s="56">
        <f>H126+D126+F126</f>
        <v>0</v>
      </c>
      <c r="J126" s="56">
        <f>ROUND(I126*C126,2)</f>
        <v>0</v>
      </c>
      <c r="K126" s="26"/>
      <c r="L126" s="26"/>
      <c r="M126" s="26"/>
      <c r="N126" s="22"/>
      <c r="O126" s="22"/>
      <c r="P126" s="37">
        <f>J126+K126+L126+M126+N126+O126</f>
        <v>0</v>
      </c>
    </row>
    <row r="127" spans="1:16" ht="16.149999999999999" hidden="1" customHeight="1">
      <c r="A127" s="122"/>
      <c r="B127" s="123" t="s">
        <v>39</v>
      </c>
      <c r="C127" s="26"/>
      <c r="D127" s="48"/>
      <c r="E127" s="97"/>
      <c r="F127" s="106"/>
      <c r="G127" s="97"/>
      <c r="H127" s="56"/>
      <c r="I127" s="56"/>
      <c r="J127" s="56"/>
      <c r="K127" s="26"/>
      <c r="L127" s="26"/>
      <c r="M127" s="26"/>
      <c r="N127" s="22"/>
      <c r="O127" s="22"/>
      <c r="P127" s="37"/>
    </row>
    <row r="128" spans="1:16" ht="16.149999999999999" hidden="1" customHeight="1">
      <c r="A128" s="122"/>
      <c r="B128" s="123" t="s">
        <v>41</v>
      </c>
      <c r="C128" s="26"/>
      <c r="D128" s="48"/>
      <c r="E128" s="97"/>
      <c r="F128" s="106"/>
      <c r="G128" s="97"/>
      <c r="H128" s="56"/>
      <c r="I128" s="56"/>
      <c r="J128" s="56"/>
      <c r="K128" s="26"/>
      <c r="L128" s="26"/>
      <c r="M128" s="26"/>
      <c r="N128" s="22"/>
      <c r="O128" s="22"/>
      <c r="P128" s="37"/>
    </row>
    <row r="129" spans="1:17" ht="16.149999999999999" hidden="1" customHeight="1">
      <c r="A129" s="122"/>
      <c r="B129" s="123" t="s">
        <v>90</v>
      </c>
      <c r="C129" s="26"/>
      <c r="D129" s="48"/>
      <c r="E129" s="97"/>
      <c r="F129" s="106"/>
      <c r="G129" s="97"/>
      <c r="H129" s="56"/>
      <c r="I129" s="56"/>
      <c r="J129" s="56"/>
      <c r="K129" s="26"/>
      <c r="L129" s="26"/>
      <c r="M129" s="26"/>
      <c r="N129" s="22"/>
      <c r="O129" s="22"/>
      <c r="P129" s="37"/>
    </row>
    <row r="130" spans="1:17" ht="16.149999999999999" customHeight="1">
      <c r="A130" s="122">
        <v>28</v>
      </c>
      <c r="B130" s="123" t="s">
        <v>91</v>
      </c>
      <c r="C130" s="26">
        <v>1</v>
      </c>
      <c r="D130" s="48"/>
      <c r="E130" s="97"/>
      <c r="F130" s="106"/>
      <c r="G130" s="97"/>
      <c r="H130" s="56"/>
      <c r="I130" s="56">
        <f>H130+D130+F130</f>
        <v>0</v>
      </c>
      <c r="J130" s="56">
        <f>ROUND(I130*C130,2)</f>
        <v>0</v>
      </c>
      <c r="K130" s="26"/>
      <c r="L130" s="26"/>
      <c r="M130" s="26"/>
      <c r="N130" s="22"/>
      <c r="O130" s="22"/>
      <c r="P130" s="37">
        <f>J130+K130+L130+M130+N130+O130</f>
        <v>0</v>
      </c>
      <c r="Q130" s="41"/>
    </row>
    <row r="131" spans="1:17" ht="16.149999999999999" customHeight="1" thickBot="1">
      <c r="A131" s="122">
        <v>29</v>
      </c>
      <c r="B131" s="123" t="s">
        <v>67</v>
      </c>
      <c r="C131" s="26">
        <v>0.5</v>
      </c>
      <c r="D131" s="48"/>
      <c r="E131" s="97">
        <v>0.25</v>
      </c>
      <c r="F131" s="106">
        <f>ROUND(D131*E131,2)</f>
        <v>0</v>
      </c>
      <c r="G131" s="97"/>
      <c r="H131" s="56"/>
      <c r="I131" s="56">
        <f>H131+D131+F131</f>
        <v>0</v>
      </c>
      <c r="J131" s="56">
        <f>ROUND(I131*C131,2)</f>
        <v>0</v>
      </c>
      <c r="K131" s="26"/>
      <c r="L131" s="26"/>
      <c r="M131" s="26"/>
      <c r="N131" s="22"/>
      <c r="O131" s="22"/>
      <c r="P131" s="37">
        <f>J131+K131+L131+M131+N131+O131</f>
        <v>0</v>
      </c>
    </row>
    <row r="132" spans="1:17" ht="16.149999999999999" hidden="1" customHeight="1" thickBot="1">
      <c r="A132" s="122"/>
      <c r="B132" s="123"/>
      <c r="C132" s="26"/>
      <c r="D132" s="26"/>
      <c r="E132" s="97"/>
      <c r="F132" s="106"/>
      <c r="G132" s="97"/>
      <c r="H132" s="56"/>
      <c r="I132" s="56"/>
      <c r="J132" s="56"/>
      <c r="K132" s="26"/>
      <c r="L132" s="26"/>
      <c r="M132" s="26"/>
      <c r="N132" s="22"/>
      <c r="O132" s="22">
        <f t="shared" ref="O121:O132" si="15">ROUND((J132+K132+L132+M132+N132)*15%,2)</f>
        <v>0</v>
      </c>
      <c r="P132" s="37"/>
    </row>
    <row r="133" spans="1:17" ht="16.149999999999999" customHeight="1" thickBot="1">
      <c r="A133" s="108"/>
      <c r="B133" s="103" t="s">
        <v>12</v>
      </c>
      <c r="C133" s="117">
        <f>SUM(C116:C132)</f>
        <v>15.45</v>
      </c>
      <c r="D133" s="117">
        <f>SUM(D116:D132)</f>
        <v>0</v>
      </c>
      <c r="E133" s="117"/>
      <c r="F133" s="117">
        <f>SUM(F116:F132)</f>
        <v>0</v>
      </c>
      <c r="G133" s="117"/>
      <c r="H133" s="117">
        <f t="shared" ref="H133:P133" si="16">SUM(H116:H132)</f>
        <v>0</v>
      </c>
      <c r="I133" s="117">
        <f t="shared" si="16"/>
        <v>0</v>
      </c>
      <c r="J133" s="117">
        <f t="shared" si="16"/>
        <v>0</v>
      </c>
      <c r="K133" s="117">
        <f t="shared" si="16"/>
        <v>0</v>
      </c>
      <c r="L133" s="117">
        <f t="shared" si="16"/>
        <v>0</v>
      </c>
      <c r="M133" s="117">
        <f t="shared" si="16"/>
        <v>0</v>
      </c>
      <c r="N133" s="117">
        <f t="shared" si="16"/>
        <v>0</v>
      </c>
      <c r="O133" s="117">
        <f t="shared" si="16"/>
        <v>0</v>
      </c>
      <c r="P133" s="34">
        <f t="shared" si="16"/>
        <v>0</v>
      </c>
    </row>
    <row r="134" spans="1:17" ht="16.149999999999999" hidden="1" customHeight="1" thickBot="1">
      <c r="A134" s="185" t="s">
        <v>92</v>
      </c>
      <c r="B134" s="186"/>
      <c r="C134" s="186"/>
      <c r="D134" s="186"/>
      <c r="E134" s="186"/>
      <c r="F134" s="186"/>
      <c r="G134" s="186"/>
      <c r="H134" s="186"/>
      <c r="I134" s="186"/>
      <c r="J134" s="186"/>
      <c r="K134" s="186"/>
      <c r="L134" s="186"/>
      <c r="M134" s="186"/>
      <c r="N134" s="186"/>
      <c r="O134" s="186"/>
      <c r="P134" s="187"/>
    </row>
    <row r="135" spans="1:17" ht="16.149999999999999" hidden="1" customHeight="1" thickBot="1">
      <c r="A135" s="134"/>
      <c r="B135" s="135" t="s">
        <v>32</v>
      </c>
      <c r="C135" s="35"/>
      <c r="D135" s="136"/>
      <c r="E135" s="137"/>
      <c r="F135" s="138"/>
      <c r="G135" s="137"/>
      <c r="H135" s="139"/>
      <c r="I135" s="139"/>
      <c r="J135" s="139"/>
      <c r="K135" s="35"/>
      <c r="L135" s="35"/>
      <c r="M135" s="35"/>
      <c r="N135" s="139"/>
      <c r="O135" s="139"/>
      <c r="P135" s="31"/>
    </row>
    <row r="136" spans="1:17" ht="16.149999999999999" hidden="1" customHeight="1" thickBot="1">
      <c r="A136" s="134"/>
      <c r="B136" s="135"/>
      <c r="C136" s="35"/>
      <c r="D136" s="136"/>
      <c r="E136" s="137"/>
      <c r="F136" s="138"/>
      <c r="G136" s="137"/>
      <c r="H136" s="139"/>
      <c r="I136" s="139"/>
      <c r="J136" s="139"/>
      <c r="K136" s="35"/>
      <c r="L136" s="35"/>
      <c r="M136" s="35"/>
      <c r="N136" s="139"/>
      <c r="O136" s="139"/>
      <c r="P136" s="31"/>
    </row>
    <row r="137" spans="1:17" ht="16.149999999999999" hidden="1" customHeight="1" thickBot="1">
      <c r="A137" s="140"/>
      <c r="B137" s="103" t="s">
        <v>12</v>
      </c>
      <c r="C137" s="117">
        <f>C135</f>
        <v>0</v>
      </c>
      <c r="D137" s="117">
        <f t="shared" ref="D137:P137" si="17">D135</f>
        <v>0</v>
      </c>
      <c r="E137" s="117"/>
      <c r="F137" s="117">
        <f t="shared" si="17"/>
        <v>0</v>
      </c>
      <c r="G137" s="117"/>
      <c r="H137" s="117">
        <f t="shared" si="17"/>
        <v>0</v>
      </c>
      <c r="I137" s="117">
        <f t="shared" si="17"/>
        <v>0</v>
      </c>
      <c r="J137" s="117">
        <f t="shared" si="17"/>
        <v>0</v>
      </c>
      <c r="K137" s="117">
        <f t="shared" si="17"/>
        <v>0</v>
      </c>
      <c r="L137" s="117">
        <f t="shared" si="17"/>
        <v>0</v>
      </c>
      <c r="M137" s="117">
        <f t="shared" si="17"/>
        <v>0</v>
      </c>
      <c r="N137" s="117">
        <f t="shared" si="17"/>
        <v>0</v>
      </c>
      <c r="O137" s="117">
        <f t="shared" si="17"/>
        <v>0</v>
      </c>
      <c r="P137" s="34">
        <f t="shared" si="17"/>
        <v>0</v>
      </c>
    </row>
    <row r="138" spans="1:17" ht="16.149999999999999" customHeight="1" thickBot="1">
      <c r="A138" s="189" t="s">
        <v>23</v>
      </c>
      <c r="B138" s="190"/>
      <c r="C138" s="119">
        <f>C97+C105+C114+C133+C137</f>
        <v>22.45</v>
      </c>
      <c r="D138" s="119">
        <f t="shared" ref="D138:O138" si="18">D97+D105+D114+D133+D137</f>
        <v>0</v>
      </c>
      <c r="E138" s="119"/>
      <c r="F138" s="119">
        <f t="shared" si="18"/>
        <v>0</v>
      </c>
      <c r="G138" s="119"/>
      <c r="H138" s="119">
        <f t="shared" si="18"/>
        <v>0</v>
      </c>
      <c r="I138" s="119">
        <f t="shared" si="18"/>
        <v>0</v>
      </c>
      <c r="J138" s="119">
        <f t="shared" si="18"/>
        <v>0</v>
      </c>
      <c r="K138" s="119">
        <f t="shared" si="18"/>
        <v>0</v>
      </c>
      <c r="L138" s="119">
        <f t="shared" si="18"/>
        <v>0</v>
      </c>
      <c r="M138" s="119">
        <f t="shared" si="18"/>
        <v>0</v>
      </c>
      <c r="N138" s="119">
        <f t="shared" si="18"/>
        <v>0</v>
      </c>
      <c r="O138" s="119">
        <f t="shared" si="18"/>
        <v>0</v>
      </c>
      <c r="P138" s="80">
        <f>P97+P105+P114+P133+P137</f>
        <v>0</v>
      </c>
    </row>
    <row r="139" spans="1:17" ht="16.149999999999999" customHeight="1" thickBot="1">
      <c r="A139" s="204" t="s">
        <v>124</v>
      </c>
      <c r="B139" s="205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83">
        <f>P138*12</f>
        <v>0</v>
      </c>
    </row>
    <row r="140" spans="1:17" ht="18.75" customHeight="1" thickBot="1">
      <c r="A140" s="204" t="s">
        <v>130</v>
      </c>
      <c r="B140" s="205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82"/>
    </row>
    <row r="141" spans="1:17" ht="15.75" customHeight="1" thickBot="1">
      <c r="A141" s="204" t="s">
        <v>102</v>
      </c>
      <c r="B141" s="205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74"/>
    </row>
    <row r="142" spans="1:17" ht="16.5" hidden="1" customHeight="1" thickBot="1">
      <c r="A142" s="210" t="s">
        <v>103</v>
      </c>
      <c r="B142" s="211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1"/>
    </row>
    <row r="143" spans="1:17" ht="16.149999999999999" customHeight="1" thickBot="1">
      <c r="A143" s="212" t="s">
        <v>126</v>
      </c>
      <c r="B143" s="213"/>
      <c r="C143" s="78">
        <f>C138</f>
        <v>22.45</v>
      </c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9"/>
    </row>
    <row r="144" spans="1:17" ht="16.149999999999999" customHeight="1" thickBot="1">
      <c r="A144" s="208" t="s">
        <v>127</v>
      </c>
      <c r="B144" s="209"/>
      <c r="C144" s="32">
        <f>C138+C91+C24</f>
        <v>51.120000000000005</v>
      </c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3">
        <f>P91+P143+P24</f>
        <v>0</v>
      </c>
    </row>
    <row r="145" spans="1:16" ht="21" customHeight="1">
      <c r="A145" s="127"/>
      <c r="B145" s="127"/>
      <c r="C145" s="127"/>
      <c r="D145" s="127"/>
      <c r="E145" s="127"/>
      <c r="F145" s="127"/>
      <c r="G145" s="127"/>
      <c r="H145" s="127"/>
      <c r="I145" s="127"/>
      <c r="J145" s="127"/>
      <c r="K145" s="127"/>
      <c r="L145" s="127"/>
      <c r="M145" s="127"/>
      <c r="N145" s="127"/>
      <c r="O145" s="127"/>
      <c r="P145" s="128"/>
    </row>
    <row r="146" spans="1:16" s="41" customFormat="1" ht="19.5" customHeight="1">
      <c r="A146" s="4"/>
      <c r="B146" s="4" t="s">
        <v>105</v>
      </c>
      <c r="C146" s="4"/>
      <c r="D146" s="4"/>
      <c r="E146" s="4"/>
      <c r="F146" s="4"/>
      <c r="G146" s="4" t="s">
        <v>76</v>
      </c>
      <c r="H146" s="4"/>
      <c r="I146" s="4"/>
      <c r="J146" s="4"/>
      <c r="K146" s="4" t="s">
        <v>100</v>
      </c>
      <c r="L146" s="4"/>
      <c r="M146" s="4"/>
      <c r="N146" s="4"/>
      <c r="O146" s="4"/>
      <c r="P146" s="129"/>
    </row>
    <row r="147" spans="1:16">
      <c r="A147" s="127"/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127"/>
      <c r="M147" s="127"/>
      <c r="N147" s="127"/>
      <c r="O147" s="127"/>
      <c r="P147" s="128"/>
    </row>
    <row r="148" spans="1:16" ht="18.75">
      <c r="A148" s="127"/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127"/>
      <c r="M148" s="127"/>
      <c r="N148" s="127"/>
      <c r="O148" s="127"/>
      <c r="P148" s="130"/>
    </row>
    <row r="149" spans="1:16">
      <c r="A149" s="127"/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127"/>
      <c r="M149" s="127"/>
      <c r="N149" s="127"/>
      <c r="O149" s="127"/>
      <c r="P149" s="128"/>
    </row>
    <row r="150" spans="1:16">
      <c r="A150" s="127"/>
      <c r="B150" s="127"/>
      <c r="C150" s="127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31"/>
    </row>
    <row r="151" spans="1:16">
      <c r="A151" s="127"/>
      <c r="B151" s="127"/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8"/>
    </row>
    <row r="152" spans="1:16">
      <c r="A152" s="127"/>
      <c r="B152" s="127"/>
      <c r="C152" s="127"/>
      <c r="D152" s="127"/>
      <c r="E152" s="127"/>
      <c r="F152" s="127"/>
      <c r="G152" s="127"/>
      <c r="H152" s="127"/>
      <c r="I152" s="127"/>
      <c r="J152" s="127"/>
      <c r="K152" s="127"/>
      <c r="L152" s="127"/>
      <c r="M152" s="127"/>
      <c r="N152" s="127"/>
      <c r="O152" s="127"/>
      <c r="P152" s="128"/>
    </row>
    <row r="153" spans="1:16">
      <c r="A153" s="127"/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7"/>
      <c r="N153" s="127"/>
      <c r="O153" s="127"/>
      <c r="P153" s="128"/>
    </row>
    <row r="154" spans="1:16">
      <c r="A154" s="127"/>
      <c r="B154" s="127"/>
      <c r="C154" s="127"/>
      <c r="D154" s="127"/>
      <c r="E154" s="127"/>
      <c r="F154" s="127"/>
      <c r="G154" s="127"/>
      <c r="H154" s="127"/>
      <c r="I154" s="127"/>
      <c r="J154" s="127"/>
      <c r="K154" s="127"/>
      <c r="L154" s="127"/>
      <c r="M154" s="127"/>
      <c r="N154" s="127"/>
      <c r="O154" s="127"/>
      <c r="P154" s="128"/>
    </row>
    <row r="155" spans="1:16">
      <c r="A155" s="127"/>
      <c r="B155" s="127"/>
      <c r="C155" s="127"/>
      <c r="D155" s="127"/>
      <c r="E155" s="127"/>
      <c r="F155" s="127"/>
      <c r="G155" s="127"/>
      <c r="H155" s="127"/>
      <c r="I155" s="127"/>
      <c r="J155" s="127"/>
      <c r="K155" s="127"/>
      <c r="L155" s="127"/>
      <c r="M155" s="127"/>
      <c r="N155" s="127"/>
      <c r="O155" s="127"/>
      <c r="P155" s="128"/>
    </row>
    <row r="156" spans="1:16">
      <c r="A156" s="127"/>
      <c r="B156" s="127"/>
      <c r="C156" s="127"/>
      <c r="D156" s="127"/>
      <c r="E156" s="127"/>
      <c r="F156" s="127"/>
      <c r="G156" s="127"/>
      <c r="H156" s="127"/>
      <c r="I156" s="127"/>
      <c r="J156" s="127"/>
      <c r="K156" s="127"/>
      <c r="L156" s="127"/>
      <c r="M156" s="127"/>
      <c r="N156" s="127"/>
      <c r="O156" s="127"/>
      <c r="P156" s="128"/>
    </row>
    <row r="157" spans="1:16">
      <c r="A157" s="127"/>
      <c r="B157" s="127"/>
      <c r="C157" s="127"/>
      <c r="D157" s="127"/>
      <c r="E157" s="127"/>
      <c r="F157" s="127"/>
      <c r="G157" s="127"/>
      <c r="H157" s="127"/>
      <c r="I157" s="127"/>
      <c r="J157" s="127"/>
      <c r="K157" s="127"/>
      <c r="L157" s="127"/>
      <c r="M157" s="127"/>
      <c r="N157" s="127"/>
      <c r="O157" s="127"/>
      <c r="P157" s="128"/>
    </row>
    <row r="158" spans="1:16">
      <c r="A158" s="127"/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127"/>
      <c r="M158" s="127"/>
      <c r="N158" s="127"/>
      <c r="O158" s="127"/>
      <c r="P158" s="128"/>
    </row>
    <row r="159" spans="1:16">
      <c r="A159" s="127"/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127"/>
      <c r="M159" s="127"/>
      <c r="N159" s="127"/>
      <c r="O159" s="127"/>
      <c r="P159" s="128"/>
    </row>
    <row r="160" spans="1:16">
      <c r="A160" s="127"/>
      <c r="B160" s="127"/>
      <c r="C160" s="127"/>
      <c r="D160" s="127"/>
      <c r="E160" s="127"/>
      <c r="F160" s="127"/>
      <c r="G160" s="127"/>
      <c r="H160" s="127"/>
      <c r="I160" s="127"/>
      <c r="J160" s="127"/>
      <c r="K160" s="127"/>
      <c r="L160" s="127"/>
      <c r="M160" s="127"/>
      <c r="N160" s="127"/>
      <c r="O160" s="127"/>
      <c r="P160" s="128"/>
    </row>
    <row r="161" spans="1:16">
      <c r="A161" s="127"/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127"/>
      <c r="M161" s="127"/>
      <c r="N161" s="127"/>
      <c r="O161" s="127"/>
      <c r="P161" s="128"/>
    </row>
    <row r="162" spans="1:16">
      <c r="A162" s="127"/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127"/>
      <c r="M162" s="127"/>
      <c r="N162" s="127"/>
      <c r="O162" s="127"/>
      <c r="P162" s="128"/>
    </row>
    <row r="163" spans="1:16">
      <c r="A163" s="127"/>
      <c r="B163" s="127"/>
      <c r="C163" s="127"/>
      <c r="D163" s="127"/>
      <c r="E163" s="127"/>
      <c r="F163" s="127"/>
      <c r="G163" s="127"/>
      <c r="H163" s="127"/>
      <c r="I163" s="127"/>
      <c r="J163" s="127"/>
      <c r="K163" s="127"/>
      <c r="L163" s="127"/>
      <c r="M163" s="127"/>
      <c r="N163" s="127"/>
      <c r="O163" s="127"/>
      <c r="P163" s="128"/>
    </row>
  </sheetData>
  <mergeCells count="60">
    <mergeCell ref="A25:P25"/>
    <mergeCell ref="A28:B28"/>
    <mergeCell ref="A88:B88"/>
    <mergeCell ref="A89:B89"/>
    <mergeCell ref="A90:B90"/>
    <mergeCell ref="A33:P33"/>
    <mergeCell ref="A46:P46"/>
    <mergeCell ref="B1:D1"/>
    <mergeCell ref="B2:D2"/>
    <mergeCell ref="A6:N6"/>
    <mergeCell ref="L8:P8"/>
    <mergeCell ref="B11:D11"/>
    <mergeCell ref="L11:P11"/>
    <mergeCell ref="M2:P2"/>
    <mergeCell ref="M3:P3"/>
    <mergeCell ref="N5:O5"/>
    <mergeCell ref="M4:P4"/>
    <mergeCell ref="B8:E9"/>
    <mergeCell ref="G8:H8"/>
    <mergeCell ref="I8:J8"/>
    <mergeCell ref="G9:H9"/>
    <mergeCell ref="I9:J9"/>
    <mergeCell ref="A144:B144"/>
    <mergeCell ref="A139:B139"/>
    <mergeCell ref="A141:B141"/>
    <mergeCell ref="A142:B142"/>
    <mergeCell ref="A143:B143"/>
    <mergeCell ref="A140:B140"/>
    <mergeCell ref="A134:P134"/>
    <mergeCell ref="K14:O14"/>
    <mergeCell ref="A138:B138"/>
    <mergeCell ref="I14:I15"/>
    <mergeCell ref="A14:A15"/>
    <mergeCell ref="A17:P17"/>
    <mergeCell ref="A115:P115"/>
    <mergeCell ref="A106:P106"/>
    <mergeCell ref="A91:B91"/>
    <mergeCell ref="A92:P92"/>
    <mergeCell ref="B14:B15"/>
    <mergeCell ref="C14:C15"/>
    <mergeCell ref="J14:J15"/>
    <mergeCell ref="A56:P56"/>
    <mergeCell ref="A86:B86"/>
    <mergeCell ref="A87:B87"/>
    <mergeCell ref="A13:B13"/>
    <mergeCell ref="A12:J12"/>
    <mergeCell ref="K12:L12"/>
    <mergeCell ref="A18:P18"/>
    <mergeCell ref="A98:P98"/>
    <mergeCell ref="A93:P93"/>
    <mergeCell ref="G14:H14"/>
    <mergeCell ref="A84:B84"/>
    <mergeCell ref="P14:P15"/>
    <mergeCell ref="A81:P81"/>
    <mergeCell ref="A85:B85"/>
    <mergeCell ref="A26:P26"/>
    <mergeCell ref="D14:D15"/>
    <mergeCell ref="E14:F14"/>
    <mergeCell ref="A29:P29"/>
    <mergeCell ref="M12:N12"/>
  </mergeCells>
  <pageMargins left="0.39370078740157483" right="0.19685039370078741" top="0.19685039370078741" bottom="0.19685039370078741" header="0.31496062992125984" footer="0.31496062992125984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Бар.</vt:lpstr>
      <vt:lpstr>Бар.!Заголовки_для_печати</vt:lpstr>
      <vt:lpstr>Бар.!Область_печати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</dc:creator>
  <cp:lastModifiedBy>Барабинская СОШ МАОУ</cp:lastModifiedBy>
  <cp:lastPrinted>2026-01-22T06:45:44Z</cp:lastPrinted>
  <dcterms:created xsi:type="dcterms:W3CDTF">2019-01-09T06:35:49Z</dcterms:created>
  <dcterms:modified xsi:type="dcterms:W3CDTF">2026-08-11T04:50:04Z</dcterms:modified>
</cp:coreProperties>
</file>